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6\május\"/>
    </mc:Choice>
  </mc:AlternateContent>
  <xr:revisionPtr revIDLastSave="0" documentId="13_ncr:1_{BF2BAD16-FA2D-47E1-92AF-E235900FB1F9}" xr6:coauthVersionLast="47" xr6:coauthVersionMax="47" xr10:uidLastSave="{00000000-0000-0000-0000-000000000000}"/>
  <bookViews>
    <workbookView xWindow="-120" yWindow="-120" windowWidth="29040" windowHeight="15720" tabRatio="727" activeTab="1" xr2:uid="{00000000-000D-0000-FFFF-FFFF00000000}"/>
  </bookViews>
  <sheets>
    <sheet name="1.sz.mell." sheetId="1" r:id="rId1"/>
    <sheet name="2.sz.mell." sheetId="15" r:id="rId2"/>
    <sheet name="3.sz.mell." sheetId="16" r:id="rId3"/>
    <sheet name="4.sz.mell  " sheetId="17" r:id="rId4"/>
    <sheet name="5.sz.mell  " sheetId="18" r:id="rId5"/>
    <sheet name="6.sz.mell." sheetId="19" r:id="rId6"/>
    <sheet name="7.sz.mell." sheetId="20" r:id="rId7"/>
    <sheet name="8. mell" sheetId="21" r:id="rId8"/>
    <sheet name="9. mell" sheetId="22" r:id="rId9"/>
    <sheet name="10. mell." sheetId="23" r:id="rId10"/>
    <sheet name="11.mell" sheetId="24" r:id="rId11"/>
    <sheet name="12.mell." sheetId="25" r:id="rId12"/>
    <sheet name="13.mell" sheetId="26" r:id="rId13"/>
  </sheets>
  <definedNames>
    <definedName name="_xlnm.Print_Area" localSheetId="0">'1.sz.mell.'!$A$2:$E$152</definedName>
    <definedName name="_xlnm.Print_Area" localSheetId="9">'10. mell.'!$A$1:$D$10</definedName>
    <definedName name="_xlnm.Print_Area" localSheetId="1">'2.sz.mell.'!$A$2:$E$153</definedName>
    <definedName name="_xlnm.Print_Area" localSheetId="2">'3.sz.mell.'!$A$1:$E$152</definedName>
    <definedName name="_xlnm.Print_Area" localSheetId="3">'4.sz.mell  '!$A$1:$J$31</definedName>
    <definedName name="_xlnm.Print_Area" localSheetId="8">'9. mell'!$A$1:$K$118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0" i="25" l="1"/>
  <c r="C65" i="25"/>
  <c r="C66" i="25" s="1"/>
  <c r="C62" i="25"/>
  <c r="C58" i="25"/>
  <c r="C54" i="25"/>
  <c r="C43" i="25"/>
  <c r="C39" i="25"/>
  <c r="C34" i="25"/>
  <c r="C46" i="25" s="1"/>
  <c r="C22" i="25"/>
  <c r="C20" i="25"/>
  <c r="C17" i="25"/>
  <c r="C11" i="25"/>
  <c r="C7" i="25"/>
  <c r="D28" i="24"/>
  <c r="E28" i="24"/>
  <c r="C44" i="25" l="1"/>
  <c r="C18" i="25"/>
  <c r="C45" i="25" s="1"/>
  <c r="C23" i="25"/>
  <c r="C71" i="25"/>
  <c r="C47" i="25" l="1"/>
  <c r="E114" i="15"/>
  <c r="D114" i="15"/>
  <c r="C114" i="15"/>
  <c r="E98" i="15"/>
  <c r="D98" i="15"/>
  <c r="C98" i="15"/>
  <c r="E30" i="15"/>
  <c r="D30" i="15"/>
  <c r="C30" i="15"/>
  <c r="D35" i="1"/>
  <c r="G6" i="20"/>
  <c r="G7" i="20"/>
  <c r="G8" i="20"/>
  <c r="G9" i="20"/>
  <c r="G10" i="20"/>
  <c r="D72" i="1" l="1"/>
  <c r="D30" i="1"/>
  <c r="E30" i="1"/>
  <c r="C30" i="1"/>
  <c r="E43" i="25" l="1"/>
  <c r="G9" i="19" l="1"/>
  <c r="G7" i="19"/>
  <c r="C114" i="1" l="1"/>
  <c r="D114" i="1"/>
  <c r="E114" i="1"/>
  <c r="F22" i="19"/>
  <c r="C8" i="26" l="1"/>
  <c r="C11" i="26"/>
  <c r="C12" i="26" l="1"/>
  <c r="C13" i="26" s="1"/>
  <c r="C14" i="26" s="1"/>
  <c r="D7" i="25"/>
  <c r="E7" i="25"/>
  <c r="D11" i="25"/>
  <c r="E11" i="25"/>
  <c r="D17" i="25"/>
  <c r="E17" i="25"/>
  <c r="D20" i="25"/>
  <c r="E20" i="25"/>
  <c r="D22" i="25"/>
  <c r="E22" i="25"/>
  <c r="D24" i="25"/>
  <c r="D28" i="25"/>
  <c r="E34" i="25"/>
  <c r="D35" i="25"/>
  <c r="D39" i="25" s="1"/>
  <c r="E39" i="25"/>
  <c r="D43" i="25"/>
  <c r="D54" i="25"/>
  <c r="E54" i="25"/>
  <c r="D58" i="25"/>
  <c r="E58" i="25"/>
  <c r="D60" i="25"/>
  <c r="D62" i="25" s="1"/>
  <c r="E62" i="25"/>
  <c r="D65" i="25"/>
  <c r="E65" i="25"/>
  <c r="D70" i="25"/>
  <c r="E70" i="25"/>
  <c r="D23" i="25" l="1"/>
  <c r="D34" i="25"/>
  <c r="D44" i="25" s="1"/>
  <c r="D66" i="25"/>
  <c r="D71" i="25" s="1"/>
  <c r="E23" i="25"/>
  <c r="D18" i="25"/>
  <c r="E66" i="25"/>
  <c r="E71" i="25" s="1"/>
  <c r="E44" i="25"/>
  <c r="E46" i="25"/>
  <c r="E18" i="25"/>
  <c r="D46" i="25"/>
  <c r="G12" i="20"/>
  <c r="G13" i="20"/>
  <c r="G14" i="20"/>
  <c r="G15" i="20"/>
  <c r="G16" i="20"/>
  <c r="G17" i="20"/>
  <c r="G18" i="20"/>
  <c r="G19" i="20"/>
  <c r="G20" i="20"/>
  <c r="G21" i="20"/>
  <c r="G22" i="20"/>
  <c r="B23" i="20"/>
  <c r="D23" i="20"/>
  <c r="E23" i="20"/>
  <c r="F23" i="20"/>
  <c r="D45" i="25" l="1"/>
  <c r="E45" i="25"/>
  <c r="E47" i="25"/>
  <c r="D47" i="25"/>
  <c r="G23" i="20"/>
  <c r="G5" i="19"/>
  <c r="G6" i="19"/>
  <c r="G13" i="19"/>
  <c r="G14" i="19"/>
  <c r="G15" i="19"/>
  <c r="G16" i="19"/>
  <c r="G17" i="19"/>
  <c r="G18" i="19"/>
  <c r="G19" i="19"/>
  <c r="G20" i="19"/>
  <c r="G21" i="19"/>
  <c r="B22" i="19"/>
  <c r="D22" i="19"/>
  <c r="E22" i="19"/>
  <c r="G22" i="19" l="1"/>
  <c r="C17" i="18"/>
  <c r="D17" i="18"/>
  <c r="E17" i="18"/>
  <c r="G17" i="18"/>
  <c r="H17" i="18"/>
  <c r="I17" i="18"/>
  <c r="C18" i="18"/>
  <c r="D18" i="18"/>
  <c r="E18" i="18"/>
  <c r="C24" i="18"/>
  <c r="D24" i="18"/>
  <c r="E24" i="18"/>
  <c r="G30" i="18"/>
  <c r="H30" i="18"/>
  <c r="I30" i="18"/>
  <c r="C33" i="18"/>
  <c r="D33" i="18"/>
  <c r="E33" i="18"/>
  <c r="G33" i="18"/>
  <c r="H33" i="18"/>
  <c r="I33" i="18"/>
  <c r="C30" i="18" l="1"/>
  <c r="D30" i="18"/>
  <c r="D31" i="18" s="1"/>
  <c r="I31" i="18"/>
  <c r="E30" i="18"/>
  <c r="E31" i="18" s="1"/>
  <c r="D32" i="18"/>
  <c r="C32" i="18"/>
  <c r="C31" i="18"/>
  <c r="H32" i="18"/>
  <c r="H31" i="18"/>
  <c r="E32" i="18"/>
  <c r="G32" i="18"/>
  <c r="I32" i="18"/>
  <c r="G31" i="18"/>
  <c r="G4" i="17"/>
  <c r="H4" i="17"/>
  <c r="I4" i="17"/>
  <c r="C17" i="17"/>
  <c r="D17" i="17"/>
  <c r="E17" i="17"/>
  <c r="G17" i="17"/>
  <c r="H17" i="17"/>
  <c r="I17" i="17"/>
  <c r="C18" i="17"/>
  <c r="D18" i="17"/>
  <c r="D26" i="17" s="1"/>
  <c r="E18" i="17"/>
  <c r="E26" i="17" s="1"/>
  <c r="C23" i="17"/>
  <c r="G26" i="17"/>
  <c r="H26" i="17"/>
  <c r="I26" i="17"/>
  <c r="C26" i="17" l="1"/>
  <c r="C27" i="17" s="1"/>
  <c r="E27" i="17"/>
  <c r="I28" i="17"/>
  <c r="D27" i="17"/>
  <c r="D28" i="17"/>
  <c r="G27" i="17"/>
  <c r="I27" i="17"/>
  <c r="H28" i="17"/>
  <c r="E28" i="17"/>
  <c r="H27" i="17"/>
  <c r="C28" i="17"/>
  <c r="G28" i="17"/>
  <c r="C7" i="16"/>
  <c r="D7" i="16"/>
  <c r="E7" i="16"/>
  <c r="C14" i="16"/>
  <c r="D14" i="16"/>
  <c r="E14" i="16"/>
  <c r="C21" i="16"/>
  <c r="D21" i="16"/>
  <c r="E21" i="16"/>
  <c r="C28" i="16"/>
  <c r="D28" i="16"/>
  <c r="E28" i="16"/>
  <c r="C34" i="16"/>
  <c r="D34" i="16"/>
  <c r="E34" i="16"/>
  <c r="C45" i="16"/>
  <c r="D45" i="16"/>
  <c r="E45" i="16"/>
  <c r="C51" i="16"/>
  <c r="D51" i="16"/>
  <c r="E51" i="16"/>
  <c r="C56" i="16"/>
  <c r="D56" i="16"/>
  <c r="E56" i="16"/>
  <c r="C62" i="16"/>
  <c r="D62" i="16"/>
  <c r="E62" i="16"/>
  <c r="C66" i="16"/>
  <c r="D66" i="16"/>
  <c r="E66" i="16"/>
  <c r="C71" i="16"/>
  <c r="D71" i="16"/>
  <c r="E71" i="16"/>
  <c r="C74" i="16"/>
  <c r="D74" i="16"/>
  <c r="E74" i="16"/>
  <c r="C78" i="16"/>
  <c r="D78" i="16"/>
  <c r="E78" i="16"/>
  <c r="C92" i="16"/>
  <c r="D92" i="16"/>
  <c r="E92" i="16"/>
  <c r="C108" i="16"/>
  <c r="D108" i="16"/>
  <c r="E108" i="16"/>
  <c r="C122" i="16"/>
  <c r="D122" i="16"/>
  <c r="E122" i="16"/>
  <c r="C126" i="16"/>
  <c r="D126" i="16"/>
  <c r="E126" i="16"/>
  <c r="C130" i="16"/>
  <c r="D130" i="16"/>
  <c r="E130" i="16"/>
  <c r="C135" i="16"/>
  <c r="D135" i="16"/>
  <c r="E135" i="16"/>
  <c r="C140" i="16"/>
  <c r="D140" i="16"/>
  <c r="E140" i="16"/>
  <c r="E125" i="16" l="1"/>
  <c r="C145" i="16"/>
  <c r="E145" i="16"/>
  <c r="C125" i="16"/>
  <c r="E84" i="16"/>
  <c r="D84" i="16"/>
  <c r="C84" i="16"/>
  <c r="C151" i="16" s="1"/>
  <c r="D145" i="16"/>
  <c r="E61" i="16"/>
  <c r="E150" i="16" s="1"/>
  <c r="D61" i="16"/>
  <c r="C61" i="16"/>
  <c r="D125" i="16"/>
  <c r="G29" i="17"/>
  <c r="E29" i="17"/>
  <c r="H29" i="17"/>
  <c r="C29" i="17"/>
  <c r="I29" i="17"/>
  <c r="D29" i="17"/>
  <c r="C85" i="16" l="1"/>
  <c r="E146" i="16"/>
  <c r="D146" i="16"/>
  <c r="D85" i="16"/>
  <c r="E151" i="16"/>
  <c r="C146" i="16"/>
  <c r="E85" i="16"/>
  <c r="C150" i="16"/>
  <c r="D151" i="16"/>
  <c r="D150" i="16"/>
  <c r="C7" i="15"/>
  <c r="D7" i="15"/>
  <c r="E7" i="15"/>
  <c r="C15" i="15"/>
  <c r="D15" i="15"/>
  <c r="E15" i="15"/>
  <c r="C22" i="15"/>
  <c r="D22" i="15"/>
  <c r="E22" i="15"/>
  <c r="E29" i="15"/>
  <c r="C29" i="15"/>
  <c r="D29" i="15"/>
  <c r="C35" i="15"/>
  <c r="D35" i="15"/>
  <c r="E35" i="15"/>
  <c r="C46" i="15"/>
  <c r="D46" i="15"/>
  <c r="E46" i="15"/>
  <c r="C52" i="15"/>
  <c r="D52" i="15"/>
  <c r="E52" i="15"/>
  <c r="C57" i="15"/>
  <c r="D57" i="15"/>
  <c r="E57" i="15"/>
  <c r="C63" i="15"/>
  <c r="D63" i="15"/>
  <c r="E63" i="15"/>
  <c r="C67" i="15"/>
  <c r="D67" i="15"/>
  <c r="E67" i="15"/>
  <c r="C72" i="15"/>
  <c r="D72" i="15"/>
  <c r="E72" i="15"/>
  <c r="C75" i="15"/>
  <c r="D75" i="15"/>
  <c r="E75" i="15"/>
  <c r="C79" i="15"/>
  <c r="D79" i="15"/>
  <c r="E79" i="15"/>
  <c r="C93" i="15"/>
  <c r="E93" i="15"/>
  <c r="D93" i="15"/>
  <c r="C109" i="15"/>
  <c r="E109" i="15"/>
  <c r="D109" i="15"/>
  <c r="C123" i="15"/>
  <c r="D123" i="15"/>
  <c r="E123" i="15"/>
  <c r="C127" i="15"/>
  <c r="D127" i="15"/>
  <c r="E127" i="15"/>
  <c r="C131" i="15"/>
  <c r="D131" i="15"/>
  <c r="E131" i="15"/>
  <c r="C136" i="15"/>
  <c r="D136" i="15"/>
  <c r="E136" i="15"/>
  <c r="C141" i="15"/>
  <c r="D141" i="15"/>
  <c r="E141" i="15"/>
  <c r="E146" i="15" l="1"/>
  <c r="C146" i="15"/>
  <c r="E85" i="15"/>
  <c r="D146" i="15"/>
  <c r="E126" i="15"/>
  <c r="E147" i="15" s="1"/>
  <c r="C126" i="15"/>
  <c r="C147" i="15" s="1"/>
  <c r="C85" i="15"/>
  <c r="D85" i="15"/>
  <c r="D152" i="15" s="1"/>
  <c r="C62" i="15"/>
  <c r="E62" i="15"/>
  <c r="D62" i="15"/>
  <c r="D126" i="15"/>
  <c r="D147" i="15" s="1"/>
  <c r="C98" i="1"/>
  <c r="C93" i="1" s="1"/>
  <c r="D109" i="1"/>
  <c r="E109" i="1"/>
  <c r="C109" i="1"/>
  <c r="E98" i="1"/>
  <c r="E93" i="1" s="1"/>
  <c r="D98" i="1"/>
  <c r="D93" i="1" s="1"/>
  <c r="E35" i="1"/>
  <c r="C35" i="1"/>
  <c r="C29" i="1"/>
  <c r="D123" i="1"/>
  <c r="C123" i="1"/>
  <c r="C7" i="1"/>
  <c r="D7" i="1"/>
  <c r="E7" i="1"/>
  <c r="C57" i="1"/>
  <c r="D57" i="1"/>
  <c r="E57" i="1"/>
  <c r="D29" i="1"/>
  <c r="D15" i="1"/>
  <c r="E15" i="1"/>
  <c r="C127" i="1"/>
  <c r="C131" i="1"/>
  <c r="C136" i="1"/>
  <c r="C141" i="1"/>
  <c r="D127" i="1"/>
  <c r="D131" i="1"/>
  <c r="D136" i="1"/>
  <c r="D141" i="1"/>
  <c r="E123" i="1"/>
  <c r="E127" i="1"/>
  <c r="E131" i="1"/>
  <c r="E136" i="1"/>
  <c r="E141" i="1"/>
  <c r="E29" i="1"/>
  <c r="D22" i="1"/>
  <c r="E22" i="1"/>
  <c r="D46" i="1"/>
  <c r="E46" i="1"/>
  <c r="D52" i="1"/>
  <c r="E52" i="1"/>
  <c r="D63" i="1"/>
  <c r="E63" i="1"/>
  <c r="D67" i="1"/>
  <c r="E67" i="1"/>
  <c r="E72" i="1"/>
  <c r="D75" i="1"/>
  <c r="E75" i="1"/>
  <c r="D79" i="1"/>
  <c r="E79" i="1"/>
  <c r="C79" i="1"/>
  <c r="C75" i="1"/>
  <c r="C72" i="1"/>
  <c r="C67" i="1"/>
  <c r="C63" i="1"/>
  <c r="C52" i="1"/>
  <c r="C46" i="1"/>
  <c r="C22" i="1"/>
  <c r="C15" i="1"/>
  <c r="C126" i="1" l="1"/>
  <c r="D85" i="1"/>
  <c r="C152" i="15"/>
  <c r="E152" i="15"/>
  <c r="E62" i="1"/>
  <c r="E86" i="15"/>
  <c r="C86" i="15"/>
  <c r="E151" i="15"/>
  <c r="C151" i="15"/>
  <c r="D151" i="15"/>
  <c r="D86" i="15"/>
  <c r="D146" i="1"/>
  <c r="C146" i="1"/>
  <c r="E146" i="1"/>
  <c r="E126" i="1"/>
  <c r="D126" i="1"/>
  <c r="E85" i="1"/>
  <c r="C85" i="1"/>
  <c r="C62" i="1"/>
  <c r="D62" i="1"/>
  <c r="C147" i="1" l="1"/>
  <c r="D147" i="1"/>
  <c r="D152" i="1"/>
  <c r="E152" i="1"/>
  <c r="E147" i="1"/>
  <c r="C152" i="1"/>
  <c r="E86" i="1"/>
  <c r="C151" i="1"/>
  <c r="D151" i="1"/>
  <c r="C86" i="1"/>
  <c r="E151" i="1"/>
  <c r="D86" i="1"/>
</calcChain>
</file>

<file path=xl/sharedStrings.xml><?xml version="1.0" encoding="utf-8"?>
<sst xmlns="http://schemas.openxmlformats.org/spreadsheetml/2006/main" count="1829" uniqueCount="732">
  <si>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</si>
  <si>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</si>
  <si>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</si>
  <si>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</si>
  <si>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</si>
  <si>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</si>
  <si>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</si>
  <si>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</si>
  <si>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</si>
  <si>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</si>
  <si>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</si>
  <si>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</si>
  <si>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</si>
  <si>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</si>
  <si>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</si>
  <si>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</si>
  <si>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</si>
  <si>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</si>
  <si>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</si>
  <si>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</si>
  <si>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</si>
  <si>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</si>
  <si>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</si>
  <si>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</si>
  <si>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</si>
  <si>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</si>
  <si>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</si>
  <si>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</si>
  <si>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</si>
  <si>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</si>
  <si>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</si>
  <si>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</si>
  <si>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</si>
  <si>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</si>
  <si>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</si>
  <si>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</si>
  <si>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</si>
  <si>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</si>
  <si>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</si>
  <si>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</si>
  <si>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</si>
  <si>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</si>
  <si>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</si>
  <si>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</si>
  <si>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</si>
  <si>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</si>
  <si>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</si>
  <si>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</si>
  <si>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</si>
  <si>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</si>
  <si>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</si>
  <si>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</si>
  <si>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</si>
  <si>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</si>
  <si>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</si>
  <si>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</si>
  <si>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</si>
  <si>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</si>
  <si>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</si>
  <si>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</si>
  <si>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</si>
  <si>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</si>
  <si>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</si>
  <si>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</si>
  <si>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</si>
  <si>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</si>
  <si>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</si>
  <si>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</si>
  <si>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</si>
  <si>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</si>
  <si>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</si>
  <si>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</si>
  <si>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</si>
  <si>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</si>
  <si>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 I A D Á S O K</t>
  </si>
  <si>
    <t>Személyi  juttatások</t>
  </si>
  <si>
    <t>Általános tartalék</t>
  </si>
  <si>
    <t>Céltartalék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</si>
  <si>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</si>
  <si>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</si>
  <si>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</si>
  <si>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</si>
  <si>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</si>
  <si>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</si>
  <si>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</si>
  <si>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</si>
  <si>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</si>
  <si>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</si>
  <si>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</si>
  <si>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</si>
  <si>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</si>
  <si>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</si>
  <si>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</si>
  <si>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</si>
  <si>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</si>
  <si>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</si>
  <si>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</si>
  <si>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</si>
  <si>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</si>
  <si>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</si>
  <si>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</si>
  <si>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</si>
  <si>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</si>
  <si>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</si>
  <si>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</si>
  <si>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</si>
  <si>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</si>
  <si>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</si>
  <si>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</si>
  <si>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</si>
  <si>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11.1.</t>
  </si>
  <si>
    <t>11.2.</t>
  </si>
  <si>
    <t>1. sz. táblázat</t>
  </si>
  <si>
    <t>2. sz. táblázat</t>
  </si>
  <si>
    <t>3. sz. táblázat</t>
  </si>
  <si>
    <t>3.5.</t>
  </si>
  <si>
    <t>3.6.</t>
  </si>
  <si>
    <t xml:space="preserve">4. 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</si>
  <si>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</si>
  <si>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</si>
  <si>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</si>
  <si>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</si>
  <si>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</si>
  <si>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</si>
  <si>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</si>
  <si>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</si>
  <si>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</si>
  <si>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</si>
  <si>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</si>
  <si>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</si>
  <si>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</si>
  <si>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</si>
  <si>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</si>
  <si>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</si>
  <si>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Beruházások</t>
  </si>
  <si>
    <t>8.3.</t>
  </si>
  <si>
    <t>Egyéb felhalmozási kiadások</t>
  </si>
  <si>
    <t>Kiadási jogcím</t>
  </si>
  <si>
    <t>Eredeti előirányzat</t>
  </si>
  <si>
    <t>Módosított előirányzat</t>
  </si>
  <si>
    <t>Teljesítés</t>
  </si>
  <si>
    <t>Önkormányzat működési támogatásai (1.1.+…+.1.6.)</t>
  </si>
  <si>
    <t>Helyi önkormányzatok működésének általános támogatása</t>
  </si>
  <si>
    <t>Működési célú támogatások államháztartáson belülről (2.1.+…+.2.5.)</t>
  </si>
  <si>
    <t>Elvonások és befizetések bevételei</t>
  </si>
  <si>
    <t>2.5.-ből EU-s támogatás</t>
  </si>
  <si>
    <t>Felhalmozási célú támogatások államháztartáson belülről (3.1.+…+3.5.)</t>
  </si>
  <si>
    <t>Felhalmozási célú önkormányzati támogatások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</si>
  <si>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</si>
  <si>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</si>
  <si>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</si>
  <si>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</si>
  <si>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</si>
  <si>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</si>
  <si>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</si>
  <si>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</si>
  <si>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</si>
  <si>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</si>
  <si>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</si>
  <si>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</si>
  <si>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</si>
  <si>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</si>
  <si>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</si>
  <si>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</si>
  <si>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</si>
  <si>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</si>
  <si>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</si>
  <si>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</si>
  <si>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</si>
  <si>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</si>
  <si>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</si>
  <si>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</si>
  <si>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</si>
  <si>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</si>
  <si>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</si>
  <si>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</si>
  <si>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</si>
  <si>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</si>
  <si>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</si>
  <si>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</si>
  <si>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</si>
  <si>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</si>
  <si>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</si>
  <si>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</si>
  <si>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</si>
  <si>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</si>
  <si>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</si>
  <si>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</si>
  <si>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</si>
  <si>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</si>
  <si>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</si>
  <si>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</si>
  <si>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</si>
  <si>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</si>
  <si>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</si>
  <si>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</si>
  <si>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</si>
  <si>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</si>
  <si>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</si>
  <si>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</si>
  <si>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</si>
  <si>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</si>
  <si>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</si>
  <si>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</si>
  <si>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</si>
  <si>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</si>
  <si>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</si>
  <si>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</si>
  <si>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</si>
  <si>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</si>
  <si>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</si>
  <si>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</si>
  <si>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</si>
  <si>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</si>
  <si>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</si>
  <si>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</si>
  <si>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</si>
  <si>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</si>
  <si>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</si>
  <si>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</si>
  <si>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</si>
  <si>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</si>
  <si>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</si>
  <si>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</si>
  <si>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</si>
  <si>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</si>
  <si>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</si>
  <si>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</si>
  <si>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</si>
  <si>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</si>
  <si>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</si>
  <si>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</si>
  <si>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</si>
  <si>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Elszámolásból származó bevételek</t>
  </si>
  <si>
    <t>Forintban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</si>
  <si>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</si>
  <si>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</si>
  <si>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</si>
  <si>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költségvetési támogatások és kiegészítő támogatások</t>
  </si>
  <si>
    <t>Működési célú garancia- és kezességvállalásból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</si>
  <si>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</si>
  <si>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</si>
  <si>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</si>
  <si>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garancia- és kezességvállalásból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</si>
  <si>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</si>
  <si>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beülről</t>
  </si>
  <si>
    <t>Egyéb felhalmozási célú támogatások bevételei államháztartáson belülről</t>
  </si>
  <si>
    <t>1.4</t>
  </si>
  <si>
    <t>1.6</t>
  </si>
  <si>
    <t>1.7</t>
  </si>
  <si>
    <t>Települési önkormányzatok gyermekétkeztetési feladatainak támogatása</t>
  </si>
  <si>
    <t>Egyéb felhalmozási célú támogatások bevételei</t>
  </si>
  <si>
    <t>Felhalmozási célú visszatérítendő támogatások, kölcsönök igénybevétele</t>
  </si>
  <si>
    <t>Felhalmozási célú visszatérítendő támogatások, kölcsönök visszatérülése</t>
  </si>
  <si>
    <t>Felhalmozási célú garancia- és kezességvállalásból megtérülések</t>
  </si>
  <si>
    <t>1.5.</t>
  </si>
  <si>
    <t>Tellepülési önkormányzatok gyermekétkeztetési feladatainak támogatása</t>
  </si>
  <si>
    <t>Tárgyévi  többlet:</t>
  </si>
  <si>
    <t>Tárgyévi  hiány:</t>
  </si>
  <si>
    <t>25.</t>
  </si>
  <si>
    <t>Költségvetési többlet:</t>
  </si>
  <si>
    <t>Költségvetési hiány:</t>
  </si>
  <si>
    <t>24.</t>
  </si>
  <si>
    <t>KIADÁSOK ÖSSZESEN (13.+22.)</t>
  </si>
  <si>
    <t>BEVÉTEL ÖSSZESEN (13.+22.)</t>
  </si>
  <si>
    <t>23.</t>
  </si>
  <si>
    <t>Működési célú finanszírozási kiadások összesen (14.+...+21.)</t>
  </si>
  <si>
    <t>Működési célú finanszírozási bevételek összesen (14.+19.)</t>
  </si>
  <si>
    <t>22.</t>
  </si>
  <si>
    <t>Államháztartáson belüli megelőzések törlesztése</t>
  </si>
  <si>
    <t>21.</t>
  </si>
  <si>
    <t>Betét elhelyezése</t>
  </si>
  <si>
    <t xml:space="preserve">   Likviditási célú hitelek, kölcsönök felvétele</t>
  </si>
  <si>
    <t>20.</t>
  </si>
  <si>
    <t>Forgatási célú belföldi, külföldi értékpapírok vásárlása</t>
  </si>
  <si>
    <t xml:space="preserve">Hiány külső finanszírozásának bevételei (20.+…+21.) </t>
  </si>
  <si>
    <t>19.</t>
  </si>
  <si>
    <t>Kölcsön törlesztése</t>
  </si>
  <si>
    <t xml:space="preserve">   Egyéb belső finanszírozási bevételek</t>
  </si>
  <si>
    <t>18.</t>
  </si>
  <si>
    <t>Hosszú lejáratú hitelek törlesztése</t>
  </si>
  <si>
    <t xml:space="preserve">   Betét visszavonásából származó bevétel </t>
  </si>
  <si>
    <t>17.</t>
  </si>
  <si>
    <t>Rövid lejáratú hitelek törlesztése</t>
  </si>
  <si>
    <t xml:space="preserve">   Vállalkozási maradvány igénybevétele </t>
  </si>
  <si>
    <t>16.</t>
  </si>
  <si>
    <t>Likviditási célú hitelek törlesztése</t>
  </si>
  <si>
    <t xml:space="preserve">   Költségvetési maradvány igénybevétele </t>
  </si>
  <si>
    <t>15.</t>
  </si>
  <si>
    <t>Értékpapír vásárlása, visszavásárlása</t>
  </si>
  <si>
    <t>Hiány belső finanszírozásának bevételei (15.+…+18. )</t>
  </si>
  <si>
    <t>14.</t>
  </si>
  <si>
    <t>Költségvetési kiadások összesen (1.+...+12.)</t>
  </si>
  <si>
    <t>Költségvetési bevételek összesen (1.+2.+4.+5.+7.+…+12.)</t>
  </si>
  <si>
    <t>13.</t>
  </si>
  <si>
    <t>12.</t>
  </si>
  <si>
    <t>11.</t>
  </si>
  <si>
    <t>Tartalékok</t>
  </si>
  <si>
    <t>5.-ből EU-s támogatás</t>
  </si>
  <si>
    <t>Működési célú átvett pénzeszközök</t>
  </si>
  <si>
    <t>Közhatalmi bevételek</t>
  </si>
  <si>
    <t xml:space="preserve">Dologi kiadások </t>
  </si>
  <si>
    <t>2.-ból EU-s támogatás</t>
  </si>
  <si>
    <t>Működési célú támogatások államháztartáson belülről</t>
  </si>
  <si>
    <t>Személyi juttatások</t>
  </si>
  <si>
    <t>Önkormányzatok működési támogatásai</t>
  </si>
  <si>
    <t>I</t>
  </si>
  <si>
    <t>H</t>
  </si>
  <si>
    <t>G</t>
  </si>
  <si>
    <t>F</t>
  </si>
  <si>
    <t>Megnevezés</t>
  </si>
  <si>
    <t>Kiadások</t>
  </si>
  <si>
    <t>Bevételek</t>
  </si>
  <si>
    <t>Forintban !</t>
  </si>
  <si>
    <t>I. Működési célú bevételek és kiadások mérlege
(Önkormányzati szinten)</t>
  </si>
  <si>
    <t>28.</t>
  </si>
  <si>
    <t>27.</t>
  </si>
  <si>
    <t>KIADÁSOK ÖSSZESEN (12+25)</t>
  </si>
  <si>
    <t>BEVÉTEL ÖSSZESEN (12+25)</t>
  </si>
  <si>
    <t>26.</t>
  </si>
  <si>
    <t>Felhalmozási célú finanszírozási kiadások összesen (13.+...+24.)</t>
  </si>
  <si>
    <t>Felhalmozási célú finanszírozási bevételek összesen (13.+19.)</t>
  </si>
  <si>
    <t>Egyéb külső finanszírozási bevételek</t>
  </si>
  <si>
    <t>Értékpapírok kibocsátása</t>
  </si>
  <si>
    <t>Rövid lejáratú hitelek, kölcsönök felvétele</t>
  </si>
  <si>
    <t>Likviditási célú hitelek, kölcsönök felvétele</t>
  </si>
  <si>
    <t>Pénzügyi lízing kiadásai</t>
  </si>
  <si>
    <t>Hosszú lejáratú hitelek, kölcsönök felvétele</t>
  </si>
  <si>
    <t>Hiány külső finanszírozásának bevételei (20+…+24 )</t>
  </si>
  <si>
    <t>Befektetési célú belföldi, külföldi értékpapírok vásárlása</t>
  </si>
  <si>
    <t>Egyéb belső finanszírozási bevételek</t>
  </si>
  <si>
    <t>Értékpapír értékesítése</t>
  </si>
  <si>
    <t xml:space="preserve">Betét visszavonásából származó bevétel </t>
  </si>
  <si>
    <t xml:space="preserve">Vállalkozási maradvány igénybevétele </t>
  </si>
  <si>
    <t>Hitelek törlesztése</t>
  </si>
  <si>
    <t>Költségvetési maradvány igénybevétele</t>
  </si>
  <si>
    <t>Hiány belső finanszírozás bevételei ( 14+…+18)</t>
  </si>
  <si>
    <t>Költségvetési kiadások összesen: (1.+3.+5.+...+11.)</t>
  </si>
  <si>
    <t>Költségvetési bevételek összesen: (1.+3.+4.+6.+…+11.)</t>
  </si>
  <si>
    <t>Egyéb felhalmozási célú bevételek</t>
  </si>
  <si>
    <t>4.-ből EU-s támogatás (közvetlen)</t>
  </si>
  <si>
    <t>3.-ból EU-s forrásból megvalósuló felújítás</t>
  </si>
  <si>
    <t>Felhalmozási célú átvett pénzeszközök átvétele</t>
  </si>
  <si>
    <t>Felhalmozási bevételek</t>
  </si>
  <si>
    <t>1.-ből EU-s forrásból megvalósuló beruházás</t>
  </si>
  <si>
    <t>1.-ből EU-s támogatás</t>
  </si>
  <si>
    <t>Felhalmozási célú támogatások államháztartáson belülről</t>
  </si>
  <si>
    <t>II. Felhalmozási célú bevételek és kiadások mérlege
(Önkormányzati szinten)</t>
  </si>
  <si>
    <t>ÖSSZESEN:</t>
  </si>
  <si>
    <t>G=(D+F)</t>
  </si>
  <si>
    <t>Kivitelezés kezdési és befejezési éve</t>
  </si>
  <si>
    <t>Teljes költség</t>
  </si>
  <si>
    <t>Beruházás  megnevezése</t>
  </si>
  <si>
    <t>Beruházási (felhalmozási) kiadások előirányzata beruházásonként</t>
  </si>
  <si>
    <t>Felújítás  megnevezése</t>
  </si>
  <si>
    <t>Felújítási kiadások teljesítése felújításonként</t>
  </si>
  <si>
    <t>D. 32-33. számlák főkönyvi kivonat szerinti záró tárgyidőszaki egyenlege [+32 + (331-3318) + (332-3328)]</t>
  </si>
  <si>
    <t>13</t>
  </si>
  <si>
    <t>C. 32-33. számlák számított tárgyidőszaki záró egyenlege (A + B)</t>
  </si>
  <si>
    <t>12</t>
  </si>
  <si>
    <t>11</t>
  </si>
  <si>
    <t>Túlfizetések, téves és visszajáró befizetések tárgyidószaki forgalma</t>
  </si>
  <si>
    <t>18. sor: Kapott előlegek tárgyidőszaki forgalma [+/-3671]</t>
  </si>
  <si>
    <t>09</t>
  </si>
  <si>
    <t>Folyósított, megelőlegezett társadalombiztosítási és családtámogatási ellátások elszámolása számla tárgyidőszaki forgalma [+/-3657]</t>
  </si>
  <si>
    <t>08</t>
  </si>
  <si>
    <t>3. sor: Előző év költségvetési maradványának igénybevétele teljesítése tárgyidőszaki egyenlege [-0981313]</t>
  </si>
  <si>
    <t>07</t>
  </si>
  <si>
    <t>2. sor: Bevételek nyilvántartási ellenszámla  tárgyidőszaki egyenlege [+005]</t>
  </si>
  <si>
    <t>06</t>
  </si>
  <si>
    <t>1. sor: Kiadások nyilvántartási ellenszámla  tárgyidőszaki egyenlege [-003]</t>
  </si>
  <si>
    <t>05</t>
  </si>
  <si>
    <t>B. Korrekciós tételek összesen</t>
  </si>
  <si>
    <t>04</t>
  </si>
  <si>
    <t>2. sor: 33. számlák nyitó tárgyidőszaki egyenlege [+(331-3318) + (332-3328)]</t>
  </si>
  <si>
    <t>03</t>
  </si>
  <si>
    <t>1. sor: 32. számlák nyitó tárgyidőszaki egyenlege [+32]</t>
  </si>
  <si>
    <t>02</t>
  </si>
  <si>
    <t xml:space="preserve">A. 32-33. számlák nyitó tárgyidőszaki egyenlege összesen </t>
  </si>
  <si>
    <t>01</t>
  </si>
  <si>
    <t>Összeg (a főkönyvben szereplő előjelnek megfelően) Ft-ban</t>
  </si>
  <si>
    <t>#</t>
  </si>
  <si>
    <t>Tárgyidőszaki pénzforgalom levezetése a főkönyvi kivonat adatai alapján.</t>
  </si>
  <si>
    <t>Nemesgulács Község Önkormányzata</t>
  </si>
  <si>
    <t/>
  </si>
  <si>
    <t>Biztos (jövőbeni) követelések</t>
  </si>
  <si>
    <t>Függő kötelezettségek</t>
  </si>
  <si>
    <t>-100</t>
  </si>
  <si>
    <t>-2014794</t>
  </si>
  <si>
    <t>Függő követelések</t>
  </si>
  <si>
    <t>A nemzeti vagyonról szóló 2011. évi CXCVI. törvény 1. § (2) bekezdés g) és h) pontja szerinti kulturális javak és régészeti leletek (bekerülési érték nélküli)</t>
  </si>
  <si>
    <t>01-02. számlacsoportban nyilvántartott eszközök (Áht-n belüli vagyonkezelésbe adott, bérbevett, letétbe, bizományba, üzemeltetésre átvett, stb.)</t>
  </si>
  <si>
    <t>Használatban lévő készletek</t>
  </si>
  <si>
    <t>Használatban lévő kisértékű immateriális javak, tárgyi eszközök</t>
  </si>
  <si>
    <t>"0"-ra írt eszközök</t>
  </si>
  <si>
    <t xml:space="preserve"> </t>
  </si>
  <si>
    <t>MÉRLEGEN KÍVÜLI TÉTELEK</t>
  </si>
  <si>
    <t>FORRÁSOK ÖSSZESEN</t>
  </si>
  <si>
    <t>J/ PASSZÍV IDŐBELI ELHATÁROLÁSOK (=K/1+K/2+K/3)</t>
  </si>
  <si>
    <t>I/ KINCSTÁRI SZÁMLAVEZETÉSSEL KAPCSOLATOS ELSZÁMOLÁSOK</t>
  </si>
  <si>
    <t>III. Kötelezettség jellegű sajátos elszámolások</t>
  </si>
  <si>
    <t>II. Költségvetési évet követően esedékes kötelezettségek</t>
  </si>
  <si>
    <t>275939</t>
  </si>
  <si>
    <t>I. Költségvetési évben esedékes kötelezettségek</t>
  </si>
  <si>
    <t>H/ KÖTELEZETTSÉGEK</t>
  </si>
  <si>
    <t>VI. Mérleg szerinti eredmény</t>
  </si>
  <si>
    <t>V. Eszközök értékhelyesbítésének forrása</t>
  </si>
  <si>
    <t>IV. Felhalmozott eredmény</t>
  </si>
  <si>
    <t>100</t>
  </si>
  <si>
    <t>14529860</t>
  </si>
  <si>
    <t>III. Egyéb eszközök induláskori értéke és változásai</t>
  </si>
  <si>
    <t>71605837</t>
  </si>
  <si>
    <t>II. Nemzeti vagyon változásai</t>
  </si>
  <si>
    <t>1018274751</t>
  </si>
  <si>
    <t>I. Nemzeti vagyon induláskori értéke</t>
  </si>
  <si>
    <t>G/ SAJÁT TŐKE</t>
  </si>
  <si>
    <t>FORRÁSOK</t>
  </si>
  <si>
    <t>ESZKÖZÖK ÖSSZESEN</t>
  </si>
  <si>
    <t>F/ AKTÍV IDŐBELI ELHATÁROLÁSOK</t>
  </si>
  <si>
    <t>E/ EGYÉB SAJÁTOS ESZKÖZOLDALI ELSZÁMOLÁSOK</t>
  </si>
  <si>
    <t>III. Követelés jellegű sajátos elszámolások</t>
  </si>
  <si>
    <t>II. Költségvetési évet követően esedékes követelések</t>
  </si>
  <si>
    <t>I. Költségvetési évben esedékes követelések</t>
  </si>
  <si>
    <t>D/ KÖVETELÉSEK</t>
  </si>
  <si>
    <t>IV. Devizaszámlák</t>
  </si>
  <si>
    <t>III. Forintszámlák</t>
  </si>
  <si>
    <t>II. Pénztárak, csekkek, betétkönyvek</t>
  </si>
  <si>
    <t>I. Lekötött bankbetétek</t>
  </si>
  <si>
    <t>C/ PÉNZESZKÖZÖK</t>
  </si>
  <si>
    <t>II. Értékpapírok</t>
  </si>
  <si>
    <t>I. Készletek</t>
  </si>
  <si>
    <t>B/ NEMZETI VAGYONBA TARTOZÓ FORGÓESZKÖZÖK</t>
  </si>
  <si>
    <t>d) Üzleti vagyon</t>
  </si>
  <si>
    <t>c) Korlátozottan forgalomképes vagyon</t>
  </si>
  <si>
    <t>b) Nemzetgazdasági szempontból kiemelt jelentőségű törzsvagyon</t>
  </si>
  <si>
    <t>a) Forgalomképtelen törzsvagyon</t>
  </si>
  <si>
    <t>2. Koncesszióba, vagyonkezelésbe adott eszközök értékhelyesbítése</t>
  </si>
  <si>
    <t>1.Koncesszióba, vagyonkezelésbe adott eszközök</t>
  </si>
  <si>
    <t>IV. KONCESSZIÓBA, VAGYONKEZELÉSBE ADOTT ESZKÖZÖK</t>
  </si>
  <si>
    <t>3. Befektetett pénzügyi eszközök értékhelyesbítése</t>
  </si>
  <si>
    <t>2. Tartós hitelviszonyt megtestesítő értékpapírok</t>
  </si>
  <si>
    <t>10000</t>
  </si>
  <si>
    <t>10 000</t>
  </si>
  <si>
    <t>1. Tartós részesedések</t>
  </si>
  <si>
    <t>III. BEFEKTETETT PÉNZÜGYI ESZKÖZÖK</t>
  </si>
  <si>
    <t>5. Tárgyi eszközök értékhelyesbítése</t>
  </si>
  <si>
    <t>4. Beruházások, felújítások</t>
  </si>
  <si>
    <t>3. Tenyészállatok</t>
  </si>
  <si>
    <t>2. Gépek, berendezések, felszerelések, járművek</t>
  </si>
  <si>
    <t>1. Ingatlanok és kapcsolódó vagyoni értékű jogok</t>
  </si>
  <si>
    <t>II. TÁRGYI ESZKÖZÖK</t>
  </si>
  <si>
    <t>3. Immateriális javak értékhelyesbítése</t>
  </si>
  <si>
    <t>0</t>
  </si>
  <si>
    <t>2. Szellemi termékek</t>
  </si>
  <si>
    <t>1. Vagyoni értékű jogok</t>
  </si>
  <si>
    <t>I. IMMATERIÁLIS JAVAK</t>
  </si>
  <si>
    <t>A/ NEMZETI VAGYONBA TARTOZÓ BEFEKTETETT ESZKÖZÖK</t>
  </si>
  <si>
    <t>ESZKÖZÖK</t>
  </si>
  <si>
    <t>5</t>
  </si>
  <si>
    <t>4</t>
  </si>
  <si>
    <t>3</t>
  </si>
  <si>
    <t>1</t>
  </si>
  <si>
    <t>Index (%)</t>
  </si>
  <si>
    <t>Tárgyév</t>
  </si>
  <si>
    <t>Előző év</t>
  </si>
  <si>
    <t>Értéktípus: Forint</t>
  </si>
  <si>
    <t>A gazdasági társaságok és nonprofit társaságok száma a záróállományban</t>
  </si>
  <si>
    <t>A gazdasági társaságok és nonprofit társaságok száma a nyitóállományban</t>
  </si>
  <si>
    <t>Tárgyévi (tárgyidőszaki) záróállomány (01+13-23)</t>
  </si>
  <si>
    <t>Előző évi záró állomány (tárgyévi nyitó állomány)</t>
  </si>
  <si>
    <t xml:space="preserve">Összesen </t>
  </si>
  <si>
    <t>Egyéb részesedések</t>
  </si>
  <si>
    <t xml:space="preserve"> A részesedések és a részesedések utáni osztalékok alakulása</t>
  </si>
  <si>
    <t>Összesen:</t>
  </si>
  <si>
    <t>működési támogatás</t>
  </si>
  <si>
    <t>Medicopter Alapítvány</t>
  </si>
  <si>
    <t>Páduai Szent Antal Plébánia</t>
  </si>
  <si>
    <t>Nemesgulács Jövöjéért Egyesület</t>
  </si>
  <si>
    <t>Magyar Vöröskereszt Veszprém Megyei Szervezet</t>
  </si>
  <si>
    <t>Nyugdíjas Egyesület</t>
  </si>
  <si>
    <t xml:space="preserve">Polgárőrség </t>
  </si>
  <si>
    <t>Sportegyesület</t>
  </si>
  <si>
    <t>Tényleges 
(Ft)</t>
  </si>
  <si>
    <t>Tervezett 
( Ft)</t>
  </si>
  <si>
    <t>Támogatás célja</t>
  </si>
  <si>
    <t>Támogatott szervezet neve</t>
  </si>
  <si>
    <t>Forintban!</t>
  </si>
  <si>
    <t>FORRÁSOK ÖSSZESEN (=G+H+I+J)</t>
  </si>
  <si>
    <t>68.</t>
  </si>
  <si>
    <t>J) PASSZÍV IDŐBELI ELHATÁROLÁSOK (=J/1+J/2+J/3)</t>
  </si>
  <si>
    <t>67.</t>
  </si>
  <si>
    <t>J/3 Halasztott eredményszemléletű bevételek</t>
  </si>
  <si>
    <t>66.</t>
  </si>
  <si>
    <t>J/2 Költségek, ráfordítások passzív időbeli elhatárolása</t>
  </si>
  <si>
    <t>65.</t>
  </si>
  <si>
    <t>J/1 Eredményszemléletű bevételek passzív időbeli elhatárolása</t>
  </si>
  <si>
    <t>64.</t>
  </si>
  <si>
    <t>H) KÖTELEZETTSÉGEK (=H/I+H/II+H/III)</t>
  </si>
  <si>
    <t>63.</t>
  </si>
  <si>
    <t>H/III Kötelezettség jellegű sajátos elszámolások (=H/III/1+…+H/III/10)</t>
  </si>
  <si>
    <t>62.</t>
  </si>
  <si>
    <t>H/III/3 Más szervezetet megillető bevételek elszámolása</t>
  </si>
  <si>
    <t>61.</t>
  </si>
  <si>
    <t>H/III/1 Kapott előlegek</t>
  </si>
  <si>
    <t>60.</t>
  </si>
  <si>
    <t>H/II Költségvetési évet követően esedékes kötelezettségek (=H/II/1+…+H/II/9)</t>
  </si>
  <si>
    <t>59.</t>
  </si>
  <si>
    <t>H/II/9e - ebből: költségvetési évet követően esedékes kötelezettségek államháztartáson belüli megelőlegezések visszafizetésére</t>
  </si>
  <si>
    <t>58.</t>
  </si>
  <si>
    <t>H/II/9 Költségvetési évet követően esedékes kötelezettségek finanszírozási kiadásokra (&gt;=H/II/9a+…+H/II/9j)</t>
  </si>
  <si>
    <t>57.</t>
  </si>
  <si>
    <t>H/II/9 Költségvetési évet követően esedékes kötelezettségek dologi kiadásokra (&gt;=H/II/9a+…+H/II/9j)</t>
  </si>
  <si>
    <t>56.</t>
  </si>
  <si>
    <t xml:space="preserve">H/I Költségvetési évben esedékes kötelezettségek </t>
  </si>
  <si>
    <t>55.</t>
  </si>
  <si>
    <t>H/I/9g- ebből: Költségvetési évben esedékes kötelezettségek államháztartáson belüli megelőlegezések visszafizetése</t>
  </si>
  <si>
    <t>54.</t>
  </si>
  <si>
    <t>H/I/9 Költségvetési évben esedékes kötelezettségek finanszírozási kiadásokra</t>
  </si>
  <si>
    <t>53.</t>
  </si>
  <si>
    <t>H/I/3 Költségvetési évben esedékes kötelezettségek dologi kiadásokra</t>
  </si>
  <si>
    <t>52.</t>
  </si>
  <si>
    <t>G/ SAJÁT TŐKE  (= G/I+…+G/VI)</t>
  </si>
  <si>
    <t>G/VI Mérleg szerinti eredmény</t>
  </si>
  <si>
    <t>50.</t>
  </si>
  <si>
    <t>G/IV Felhalmozott eredmény</t>
  </si>
  <si>
    <t>49.</t>
  </si>
  <si>
    <t xml:space="preserve">G/III Egyéb eszközök induláskori értéke és változásai </t>
  </si>
  <si>
    <t>48.</t>
  </si>
  <si>
    <t>G/II Nemzeti vagyon változásai</t>
  </si>
  <si>
    <t>47.</t>
  </si>
  <si>
    <t>G/I  Nemzeti vagyon induláskori értéke</t>
  </si>
  <si>
    <t>46.</t>
  </si>
  <si>
    <t>45.</t>
  </si>
  <si>
    <t>ESZKÖZÖK ÖSSZESEN (=A+B+C+D+E+F)</t>
  </si>
  <si>
    <t>44.</t>
  </si>
  <si>
    <t>D) KÖVETELÉSEK  (=D/I+D/II+D/III)</t>
  </si>
  <si>
    <t>43.</t>
  </si>
  <si>
    <t>42.</t>
  </si>
  <si>
    <t>41.</t>
  </si>
  <si>
    <t>D/III Követelés jellegű sajátos elszámolások (=D/III/1+…+D/III/9)</t>
  </si>
  <si>
    <t>40.</t>
  </si>
  <si>
    <t>D/III/7 Folyósított, megelőlegezett tb és cst. Ellátások elszámolása</t>
  </si>
  <si>
    <t>39.</t>
  </si>
  <si>
    <t>D/III/4 Forgótőke elszámolása</t>
  </si>
  <si>
    <t>38.</t>
  </si>
  <si>
    <t>D/II Költségvetési évet követően esedékes követelések (=D/II/1+…+D/II/8)</t>
  </si>
  <si>
    <t>37.</t>
  </si>
  <si>
    <t>D/II/3f - ebből: költségvetési évet követően esedékes követelések egyéb közhatalmi bevételekre</t>
  </si>
  <si>
    <t>36.</t>
  </si>
  <si>
    <t>D/II/3e - ebből: költségvetési évet követően esedékes követelések termékek és szolgáltatásokadóira</t>
  </si>
  <si>
    <t>35.</t>
  </si>
  <si>
    <t>D/II/3d - ebből: költségvetési évet követően esedékes követelések vagyoni típusú adókra</t>
  </si>
  <si>
    <t>34.</t>
  </si>
  <si>
    <t>D/II/3 Költségvetési évet követően esedékes követelések közhatalmii bevételre (=D/II/3a+…+D/II/3f)</t>
  </si>
  <si>
    <t>33.</t>
  </si>
  <si>
    <t>D/I Költségvetési évben esedékes követelések (=D/I/1+…+D/I/8)</t>
  </si>
  <si>
    <t>32.</t>
  </si>
  <si>
    <t>D/I/7 Költségvetési évben esedékes követelések felhalmozási célú átvett pénzeszközre (=D/I/7a+…+D/I/7i)</t>
  </si>
  <si>
    <t>31.</t>
  </si>
  <si>
    <t>D/I/6 Költségvetési évben esedékes követelések működési célú átvett pénzeszközre (=D/I/6a+…+D/I/6i)</t>
  </si>
  <si>
    <t>30.</t>
  </si>
  <si>
    <t>D/I/4c - ebből: költségvetési évben esedékes követelések ellátási díjakra</t>
  </si>
  <si>
    <t>29.</t>
  </si>
  <si>
    <t>D/I/4b - ebből: költségvetési évben esedékes követelések tulajdonosi bevételekre</t>
  </si>
  <si>
    <t>D/I/4a - ebből: költségvetési évben esedékes követelések készletértékesítés, szolg. ellenértéke értékesítésére</t>
  </si>
  <si>
    <t>D/I/4 Költségvetési évben esedékes követelések működési bevételre (=D/I/4a+…+D/I/4i)</t>
  </si>
  <si>
    <t>D/I/3f - ebből: költségvetési évben esedékes követelések egyéb közhatalmi bevételekre</t>
  </si>
  <si>
    <t>D/I/3e - ebből: költségvetési évben esedékes követelések termékek és szolgáltatások adóira</t>
  </si>
  <si>
    <t>D/I/3d - ebből: költségvetési évben esedékes követelések vagyoni típusú adókra</t>
  </si>
  <si>
    <t>D/I/3 Költségvetési évben esedékes követelések közhatalmi bevételre (=D/I/3a+…+D/I/3f)</t>
  </si>
  <si>
    <t>C) PÉNZESZKÖZÖK (=C/I+…+C/IV)</t>
  </si>
  <si>
    <t>C/III Forintszámlák (=C/III/1+C/III/2)</t>
  </si>
  <si>
    <t>C/III/1 Kincstáron kívüli forintszámlák</t>
  </si>
  <si>
    <t>C/II Pénztárak, csekkek, betétkönyvek (=C/II/1+C/II/2+C/II/3)</t>
  </si>
  <si>
    <t>C/II/1 Forintpénztár</t>
  </si>
  <si>
    <t>A) NEMZETI VAGYONBA TARTOZÓ BEFEKTETETT ESZKÖZÖK (=A/I+A/II+A/III+A/IV)</t>
  </si>
  <si>
    <t>A/IV Koncesszióba, vagyonkezelésbe adott eszközök (=A/IV/1+A/IV/2)</t>
  </si>
  <si>
    <t>A/IV/1b - ebből: tárgyi eszközök</t>
  </si>
  <si>
    <t>A/IV/1 Koncesszióba, vagyonkezelésbe adott eszközök (=A/IV/1a+A/IV/1b+A/IV/1c)</t>
  </si>
  <si>
    <t>A/III Befektetett pénzügyi eszközök (=A/III/1+A/III/2+A/III/3)</t>
  </si>
  <si>
    <t>A/III/1b - ebből: tartós részesedések nem pénzügyi vállalkozásban</t>
  </si>
  <si>
    <t>A/III/1 Tartós részesedések (=A/III/1a+…+A/III/1e)</t>
  </si>
  <si>
    <t>A/II Tárgyi eszközök  (=A/II/1+...+A/II/5)</t>
  </si>
  <si>
    <t>A/II/4 Beruházások, felújítások</t>
  </si>
  <si>
    <t>A/II/2 Gépek, berendezések, felszerelések, járművek</t>
  </si>
  <si>
    <t>A/II/1 Ingatlanok és a kapcsolódó vagyoni értékű jogok</t>
  </si>
  <si>
    <t>A/I Immateriális javak (=A/I/1+A/I/2+A/I/3)</t>
  </si>
  <si>
    <t>A/I/2 Szellemi termékek</t>
  </si>
  <si>
    <t>A/I/1 Vagyoni értékű jogok</t>
  </si>
  <si>
    <t>Tárgyi időszak</t>
  </si>
  <si>
    <t>Módosítások (+/-)</t>
  </si>
  <si>
    <t>Előző időszak</t>
  </si>
  <si>
    <t>C)        Összes maradvány (=A+B)</t>
  </si>
  <si>
    <t>A)        Alaptevékenység maradványa (=±I±II)</t>
  </si>
  <si>
    <t>II         Alaptevékenység finanszírozási egyenlege (=03-04)</t>
  </si>
  <si>
    <t>04        Alaptevékenység finanszírozási kiadásai</t>
  </si>
  <si>
    <t>03        Alaptevékenység finanszírozási bevételei</t>
  </si>
  <si>
    <t>I          Alaptevékenység költségvetési egyenlege (=01-02)</t>
  </si>
  <si>
    <t>02        Alaptevékenység költségvetési kiadásai</t>
  </si>
  <si>
    <t>01        Alaptevékenység költségvetési bevételei</t>
  </si>
  <si>
    <t>Összeg</t>
  </si>
  <si>
    <t>Egyéb szervezetek támogatása</t>
  </si>
  <si>
    <t>E)        Alaptevékenység kötelezettséggel terhelt maradványa (=A-D)</t>
  </si>
  <si>
    <t>Játszótéri eszközbeszerzés</t>
  </si>
  <si>
    <t>51.</t>
  </si>
  <si>
    <t>69.</t>
  </si>
  <si>
    <t>D/III/1 Adott előlegek</t>
  </si>
  <si>
    <t>3655482</t>
  </si>
  <si>
    <t>829558794</t>
  </si>
  <si>
    <t>650969064</t>
  </si>
  <si>
    <t>617364218</t>
  </si>
  <si>
    <t>299267012</t>
  </si>
  <si>
    <t>296252946</t>
  </si>
  <si>
    <t>21844260</t>
  </si>
  <si>
    <t>32794846</t>
  </si>
  <si>
    <t>810000</t>
  </si>
  <si>
    <t>174924248</t>
  </si>
  <si>
    <t>32444146</t>
  </si>
  <si>
    <t>163435</t>
  </si>
  <si>
    <t>32280711</t>
  </si>
  <si>
    <t>41164793</t>
  </si>
  <si>
    <t>4654923</t>
  </si>
  <si>
    <t>35728538</t>
  </si>
  <si>
    <t>781332</t>
  </si>
  <si>
    <t>903167733</t>
  </si>
  <si>
    <t>726391514</t>
  </si>
  <si>
    <t>-328681145</t>
  </si>
  <si>
    <t>-49337789</t>
  </si>
  <si>
    <t>16921713</t>
  </si>
  <si>
    <t>3083029</t>
  </si>
  <si>
    <t>159854506</t>
  </si>
  <si>
    <t>40675297</t>
  </si>
  <si>
    <t>6436759</t>
  </si>
  <si>
    <t>262450</t>
  </si>
  <si>
    <t>97,59</t>
  </si>
  <si>
    <t>61,69</t>
  </si>
  <si>
    <t>388,02</t>
  </si>
  <si>
    <t>61,43</t>
  </si>
  <si>
    <t>101,53</t>
  </si>
  <si>
    <t>70,04</t>
  </si>
  <si>
    <t>105,55</t>
  </si>
  <si>
    <t>1562,66</t>
  </si>
  <si>
    <t>95,63</t>
  </si>
  <si>
    <t>93,64</t>
  </si>
  <si>
    <t>105,48</t>
  </si>
  <si>
    <t>289,06</t>
  </si>
  <si>
    <t>174,14</t>
  </si>
  <si>
    <t>91,92</t>
  </si>
  <si>
    <t>222,79</t>
  </si>
  <si>
    <t>100,52</t>
  </si>
  <si>
    <t>98,34</t>
  </si>
  <si>
    <t>110,03</t>
  </si>
  <si>
    <t>Túlfizetések, téves és visszajáró kifizetések tárgyidőszaki forgalma [+/-36516]</t>
  </si>
  <si>
    <t>14</t>
  </si>
  <si>
    <t>-Értékesítési és forgalmi adók adói</t>
  </si>
  <si>
    <t>4.1.3.</t>
  </si>
  <si>
    <t>-Egyéb áruhasználati és szolgáltatási adók</t>
  </si>
  <si>
    <t>5. sz. melléklet a /2025. (V.) önkormányzati rendelethez</t>
  </si>
  <si>
    <t>Járdafelújítás tervezés</t>
  </si>
  <si>
    <t>Táncoló talpak Egyesület</t>
  </si>
  <si>
    <t xml:space="preserve">Tatay  Általános Iskola Diákjaiért Alapítvány </t>
  </si>
  <si>
    <t>2025. évi eredeti előriányzat</t>
  </si>
  <si>
    <t>2025. évi módosított előirányzat</t>
  </si>
  <si>
    <t>2025. évi teljesítés</t>
  </si>
  <si>
    <t>4. sz. melléklet a /2026. (V..) önkormányzati rendelethez</t>
  </si>
  <si>
    <t>2025. évi eredeti előirányzat</t>
  </si>
  <si>
    <t>2025. évi módosított előriányzat</t>
  </si>
  <si>
    <t>6. sz. melléklet a /2026  (V..) önkormányzati rendelethez</t>
  </si>
  <si>
    <t>Felhasználás 2024.XII.31.-ig</t>
  </si>
  <si>
    <t xml:space="preserve"> 2025. évi módosított előirányzat</t>
  </si>
  <si>
    <t>Összes teljesítés2025. dec. 31-ig</t>
  </si>
  <si>
    <t>Óvoda klimatizálás</t>
  </si>
  <si>
    <t>2025</t>
  </si>
  <si>
    <t>Tájékoztató tábla</t>
  </si>
  <si>
    <t>Fűkasza beszerzés</t>
  </si>
  <si>
    <t>Lombfúvó</t>
  </si>
  <si>
    <t>Járdafelújítás /Magyar Falu/</t>
  </si>
  <si>
    <t>Összes teljesítés 2025. dec. 31-ig</t>
  </si>
  <si>
    <t>7. sz. melléklet a /2026. (V.) önkormányzati rendelethez</t>
  </si>
  <si>
    <t>Csille utca tevezés, pályázatírás</t>
  </si>
  <si>
    <t>Tetőfelójítás József A. u. 59.</t>
  </si>
  <si>
    <t>Kolumbárium felújítása</t>
  </si>
  <si>
    <t>Önkormányzati bérlakás kémény felújítás</t>
  </si>
  <si>
    <t>8.melléklet a             /2026. (V.) önkormányzati rendelethez</t>
  </si>
  <si>
    <t>2025. évi pénzkészlet változásai</t>
  </si>
  <si>
    <t>Adott előlegek számla tárgyidőszaki forgalma összesen[+/-3651]</t>
  </si>
  <si>
    <t>15</t>
  </si>
  <si>
    <t>202. évi vagyonkimutatása</t>
  </si>
  <si>
    <t>9.melléklet az /2026. (V.) önkormányzati rendelethez</t>
  </si>
  <si>
    <t>809567088</t>
  </si>
  <si>
    <t>1734915</t>
  </si>
  <si>
    <t>637226809</t>
  </si>
  <si>
    <t>607968902</t>
  </si>
  <si>
    <t>290067630</t>
  </si>
  <si>
    <t>295468238</t>
  </si>
  <si>
    <t>22433034</t>
  </si>
  <si>
    <t>26907907</t>
  </si>
  <si>
    <t>2350000</t>
  </si>
  <si>
    <t>170595364</t>
  </si>
  <si>
    <t>66955345</t>
  </si>
  <si>
    <t>184150</t>
  </si>
  <si>
    <t>66771195</t>
  </si>
  <si>
    <t>45921490</t>
  </si>
  <si>
    <t>4980126</t>
  </si>
  <si>
    <t>40859451</t>
  </si>
  <si>
    <t>81913</t>
  </si>
  <si>
    <t>922443923</t>
  </si>
  <si>
    <t>750684267</t>
  </si>
  <si>
    <t>-378018934</t>
  </si>
  <si>
    <t>24292753</t>
  </si>
  <si>
    <t>17982714</t>
  </si>
  <si>
    <t>268439</t>
  </si>
  <si>
    <t>3478927</t>
  </si>
  <si>
    <t>13562745</t>
  </si>
  <si>
    <t>14235348</t>
  </si>
  <si>
    <t>153776942</t>
  </si>
  <si>
    <t>52947443</t>
  </si>
  <si>
    <t>6724004</t>
  </si>
  <si>
    <t>47,46</t>
  </si>
  <si>
    <t>97,89</t>
  </si>
  <si>
    <t>98,48</t>
  </si>
  <si>
    <t>96,93</t>
  </si>
  <si>
    <t>99,74</t>
  </si>
  <si>
    <t>102,70</t>
  </si>
  <si>
    <t>82,05</t>
  </si>
  <si>
    <t>290,12</t>
  </si>
  <si>
    <t>2025. évi részesedések állományának változásai</t>
  </si>
  <si>
    <t>10.melléklet az /2026. (V.) önkormányzati rendelethez</t>
  </si>
  <si>
    <t>12. melléklet a /2026. (V.) önkormányzati rendelethez</t>
  </si>
  <si>
    <t>Nemesgulács Község Önkormányzat 2025.évi Könyvviteli mérleg</t>
  </si>
  <si>
    <t>13. melléklet a /2026. (V.) önkormányzati rendelethez</t>
  </si>
  <si>
    <t>Nemesgulács Önkormányzat 2025. évi költségvetési maradvány kimutatása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</si>
</sst>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,###"/>
    <numFmt numFmtId="166" formatCode="#,###__"/>
  </numFmts>
  <fonts count="44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Arial"/>
      <family val="2"/>
      <charset val="238"/>
    </font>
    <font>
      <sz val="9"/>
      <name val="Times New Roman CE"/>
      <charset val="238"/>
    </font>
    <font>
      <sz val="10"/>
      <name val="Wingdings"/>
      <charset val="2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4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2">
    <xf numFmtId="0" fontId="0" fillId="0" borderId="0"/>
    <xf numFmtId="0" fontId="21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2" fillId="0" borderId="0"/>
    <xf numFmtId="0" fontId="25" fillId="0" borderId="0"/>
    <xf numFmtId="0" fontId="24" fillId="0" borderId="0"/>
    <xf numFmtId="0" fontId="5" fillId="0" borderId="0"/>
    <xf numFmtId="0" fontId="1" fillId="0" borderId="0"/>
  </cellStyleXfs>
  <cellXfs count="338">
    <xf numFmtId="0" fontId="0" fillId="0" borderId="0" xfId="0"/>
    <xf numFmtId="165" fontId="20" fillId="0" borderId="9" xfId="10" applyNumberFormat="1" applyFont="1" applyBorder="1" applyAlignment="1">
      <alignment vertical="center"/>
    </xf>
    <xf numFmtId="165" fontId="20" fillId="0" borderId="9" xfId="10" applyNumberFormat="1" applyFont="1" applyBorder="1"/>
    <xf numFmtId="0" fontId="4" fillId="0" borderId="10" xfId="10" applyFont="1" applyBorder="1" applyAlignment="1">
      <alignment horizontal="center" vertical="center" wrapText="1"/>
    </xf>
    <xf numFmtId="0" fontId="4" fillId="0" borderId="11" xfId="10" applyFont="1" applyBorder="1" applyAlignment="1">
      <alignment horizontal="center" vertical="center" wrapText="1"/>
    </xf>
    <xf numFmtId="165" fontId="11" fillId="0" borderId="12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10" xfId="10" applyNumberFormat="1" applyFont="1" applyBorder="1" applyAlignment="1" applyProtection="1">
      <alignment horizontal="right" vertical="center" wrapText="1" indent="1"/>
      <protection locked="0"/>
    </xf>
    <xf numFmtId="165" fontId="16" fillId="0" borderId="6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 indent="1"/>
    </xf>
    <xf numFmtId="165" fontId="19" fillId="0" borderId="0" xfId="10" applyNumberFormat="1" applyFont="1" applyAlignment="1">
      <alignment horizontal="right" vertical="center" wrapText="1" indent="1"/>
    </xf>
    <xf numFmtId="0" fontId="16" fillId="0" borderId="6" xfId="0" applyFont="1" applyBorder="1" applyAlignment="1">
      <alignment vertical="center" wrapText="1"/>
    </xf>
    <xf numFmtId="165" fontId="11" fillId="0" borderId="18" xfId="10" applyNumberFormat="1" applyFont="1" applyBorder="1" applyAlignment="1" applyProtection="1">
      <alignment horizontal="right" vertical="center" wrapText="1" indent="1"/>
      <protection locked="0"/>
    </xf>
    <xf numFmtId="0" fontId="15" fillId="0" borderId="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165" fontId="14" fillId="0" borderId="6" xfId="0" quotePrefix="1" applyNumberFormat="1" applyFont="1" applyBorder="1" applyAlignment="1">
      <alignment horizontal="right" vertical="center" wrapText="1" indent="1"/>
    </xf>
    <xf numFmtId="165" fontId="14" fillId="0" borderId="14" xfId="0" quotePrefix="1" applyNumberFormat="1" applyFont="1" applyBorder="1" applyAlignment="1">
      <alignment horizontal="right" vertical="center" wrapText="1" indent="1"/>
    </xf>
    <xf numFmtId="165" fontId="16" fillId="0" borderId="14" xfId="0" applyNumberFormat="1" applyFont="1" applyBorder="1" applyAlignment="1">
      <alignment horizontal="right" vertical="center" wrapText="1" indent="1"/>
    </xf>
    <xf numFmtId="165" fontId="11" fillId="0" borderId="20" xfId="10" applyNumberFormat="1" applyFont="1" applyBorder="1" applyAlignment="1" applyProtection="1">
      <alignment horizontal="right" vertical="center" wrapText="1" indent="1"/>
      <protection locked="0"/>
    </xf>
    <xf numFmtId="165" fontId="10" fillId="0" borderId="21" xfId="10" applyNumberFormat="1" applyFont="1" applyBorder="1" applyAlignment="1">
      <alignment horizontal="right" vertical="center" wrapText="1" indent="1"/>
    </xf>
    <xf numFmtId="0" fontId="11" fillId="0" borderId="22" xfId="10" applyFont="1" applyBorder="1" applyAlignment="1">
      <alignment horizontal="left" vertical="center" wrapText="1" indent="1"/>
    </xf>
    <xf numFmtId="0" fontId="11" fillId="0" borderId="1" xfId="10" applyFont="1" applyBorder="1" applyAlignment="1">
      <alignment horizontal="left" vertical="center" wrapText="1" indent="1"/>
    </xf>
    <xf numFmtId="0" fontId="11" fillId="0" borderId="13" xfId="10" applyFont="1" applyBorder="1" applyAlignment="1">
      <alignment horizontal="left" vertical="center" wrapText="1" indent="1"/>
    </xf>
    <xf numFmtId="0" fontId="11" fillId="0" borderId="12" xfId="10" applyFont="1" applyBorder="1" applyAlignment="1">
      <alignment horizontal="left" vertical="center" wrapText="1" indent="1"/>
    </xf>
    <xf numFmtId="0" fontId="11" fillId="0" borderId="23" xfId="10" applyFont="1" applyBorder="1" applyAlignment="1">
      <alignment horizontal="left" vertical="center" wrapText="1" indent="1"/>
    </xf>
    <xf numFmtId="0" fontId="11" fillId="0" borderId="2" xfId="10" applyFont="1" applyBorder="1" applyAlignment="1">
      <alignment horizontal="left" vertical="center" wrapText="1" indent="1"/>
    </xf>
    <xf numFmtId="49" fontId="11" fillId="0" borderId="4" xfId="10" applyNumberFormat="1" applyFont="1" applyBorder="1" applyAlignment="1">
      <alignment horizontal="left" vertical="center" wrapText="1" indent="1"/>
    </xf>
    <xf numFmtId="49" fontId="11" fillId="0" borderId="3" xfId="10" applyNumberFormat="1" applyFont="1" applyBorder="1" applyAlignment="1">
      <alignment horizontal="left" vertical="center" wrapText="1" indent="1"/>
    </xf>
    <xf numFmtId="49" fontId="11" fillId="0" borderId="24" xfId="10" applyNumberFormat="1" applyFont="1" applyBorder="1" applyAlignment="1">
      <alignment horizontal="left" vertical="center" wrapText="1" indent="1"/>
    </xf>
    <xf numFmtId="49" fontId="11" fillId="0" borderId="5" xfId="10" applyNumberFormat="1" applyFont="1" applyBorder="1" applyAlignment="1">
      <alignment horizontal="left" vertical="center" wrapText="1" indent="1"/>
    </xf>
    <xf numFmtId="49" fontId="11" fillId="0" borderId="25" xfId="10" applyNumberFormat="1" applyFont="1" applyBorder="1" applyAlignment="1">
      <alignment horizontal="left" vertical="center" wrapText="1" indent="1"/>
    </xf>
    <xf numFmtId="49" fontId="11" fillId="0" borderId="26" xfId="10" applyNumberFormat="1" applyFont="1" applyBorder="1" applyAlignment="1">
      <alignment horizontal="left" vertical="center" wrapText="1" indent="1"/>
    </xf>
    <xf numFmtId="0" fontId="11" fillId="0" borderId="0" xfId="10" applyFont="1" applyAlignment="1">
      <alignment horizontal="left" vertical="center" wrapText="1" indent="1"/>
    </xf>
    <xf numFmtId="0" fontId="10" fillId="0" borderId="8" xfId="10" applyFont="1" applyBorder="1" applyAlignment="1">
      <alignment horizontal="left" vertical="center" wrapText="1" indent="1"/>
    </xf>
    <xf numFmtId="0" fontId="10" fillId="0" borderId="6" xfId="10" applyFont="1" applyBorder="1" applyAlignment="1">
      <alignment horizontal="left" vertical="center" wrapText="1" indent="1"/>
    </xf>
    <xf numFmtId="0" fontId="10" fillId="0" borderId="16" xfId="10" applyFont="1" applyBorder="1" applyAlignment="1">
      <alignment horizontal="left" vertical="center" wrapText="1" indent="1"/>
    </xf>
    <xf numFmtId="0" fontId="10" fillId="0" borderId="6" xfId="10" applyFont="1" applyBorder="1" applyAlignment="1">
      <alignment vertical="center" wrapText="1"/>
    </xf>
    <xf numFmtId="0" fontId="10" fillId="0" borderId="17" xfId="10" applyFont="1" applyBorder="1" applyAlignment="1">
      <alignment vertical="center" wrapText="1"/>
    </xf>
    <xf numFmtId="0" fontId="10" fillId="0" borderId="8" xfId="10" applyFont="1" applyBorder="1" applyAlignment="1">
      <alignment horizontal="center" vertical="center" wrapText="1"/>
    </xf>
    <xf numFmtId="0" fontId="10" fillId="0" borderId="6" xfId="10" applyFont="1" applyBorder="1" applyAlignment="1">
      <alignment horizontal="center" vertical="center" wrapText="1"/>
    </xf>
    <xf numFmtId="0" fontId="10" fillId="0" borderId="7" xfId="10" applyFont="1" applyBorder="1" applyAlignment="1">
      <alignment horizontal="center" vertical="center" wrapText="1"/>
    </xf>
    <xf numFmtId="0" fontId="17" fillId="0" borderId="6" xfId="1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right"/>
    </xf>
    <xf numFmtId="165" fontId="20" fillId="0" borderId="9" xfId="10" applyNumberFormat="1" applyFont="1" applyBorder="1" applyAlignment="1">
      <alignment horizontal="left" vertical="center"/>
    </xf>
    <xf numFmtId="0" fontId="11" fillId="0" borderId="1" xfId="10" applyFont="1" applyBorder="1" applyAlignment="1">
      <alignment horizontal="left" indent="6"/>
    </xf>
    <xf numFmtId="0" fontId="11" fillId="0" borderId="1" xfId="10" applyFont="1" applyBorder="1" applyAlignment="1">
      <alignment horizontal="left" vertical="center" wrapText="1" indent="6"/>
    </xf>
    <xf numFmtId="0" fontId="11" fillId="0" borderId="2" xfId="10" applyFont="1" applyBorder="1" applyAlignment="1">
      <alignment horizontal="left" vertical="center" wrapText="1" indent="6"/>
    </xf>
    <xf numFmtId="0" fontId="11" fillId="0" borderId="10" xfId="10" applyFont="1" applyBorder="1" applyAlignment="1">
      <alignment horizontal="left" vertical="center" wrapText="1" indent="6"/>
    </xf>
    <xf numFmtId="165" fontId="10" fillId="0" borderId="14" xfId="10" applyNumberFormat="1" applyFont="1" applyBorder="1" applyAlignment="1">
      <alignment horizontal="right" vertical="center" wrapText="1" indent="1"/>
    </xf>
    <xf numFmtId="165" fontId="11" fillId="0" borderId="15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27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28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15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28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27" xfId="10" applyNumberFormat="1" applyFont="1" applyBorder="1" applyAlignment="1" applyProtection="1">
      <alignment horizontal="right" vertical="center" wrapText="1" indent="1"/>
      <protection locked="0"/>
    </xf>
    <xf numFmtId="0" fontId="16" fillId="0" borderId="6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left" vertical="center" wrapText="1" indent="1"/>
    </xf>
    <xf numFmtId="0" fontId="16" fillId="0" borderId="29" xfId="0" applyFont="1" applyBorder="1" applyAlignment="1">
      <alignment horizontal="left" vertical="center" wrapText="1" indent="1"/>
    </xf>
    <xf numFmtId="165" fontId="10" fillId="0" borderId="7" xfId="1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 wrapText="1" indent="1"/>
    </xf>
    <xf numFmtId="0" fontId="5" fillId="0" borderId="0" xfId="10"/>
    <xf numFmtId="0" fontId="5" fillId="0" borderId="0" xfId="10" applyAlignment="1">
      <alignment horizontal="right" vertical="center" indent="1"/>
    </xf>
    <xf numFmtId="165" fontId="10" fillId="0" borderId="17" xfId="10" applyNumberFormat="1" applyFont="1" applyBorder="1" applyAlignment="1">
      <alignment horizontal="right" vertical="center" wrapText="1" indent="1"/>
    </xf>
    <xf numFmtId="165" fontId="10" fillId="0" borderId="6" xfId="10" applyNumberFormat="1" applyFont="1" applyBorder="1" applyAlignment="1">
      <alignment horizontal="right" vertical="center" wrapText="1" indent="1"/>
    </xf>
    <xf numFmtId="165" fontId="11" fillId="0" borderId="1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13" xfId="10" applyNumberFormat="1" applyFont="1" applyBorder="1" applyAlignment="1" applyProtection="1">
      <alignment horizontal="right" vertical="center" wrapText="1" indent="1"/>
      <protection locked="0"/>
    </xf>
    <xf numFmtId="165" fontId="11" fillId="0" borderId="2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1" xfId="10" applyNumberFormat="1" applyFont="1" applyBorder="1" applyAlignment="1" applyProtection="1">
      <alignment horizontal="right" vertical="center" wrapText="1" indent="1"/>
      <protection locked="0"/>
    </xf>
    <xf numFmtId="165" fontId="18" fillId="0" borderId="2" xfId="10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10" applyNumberFormat="1" applyFont="1" applyBorder="1" applyAlignment="1">
      <alignment horizontal="right" vertical="center" wrapText="1" indent="1"/>
    </xf>
    <xf numFmtId="0" fontId="11" fillId="0" borderId="13" xfId="10" applyFont="1" applyBorder="1" applyAlignment="1">
      <alignment horizontal="left" vertical="center" wrapText="1" indent="6"/>
    </xf>
    <xf numFmtId="0" fontId="11" fillId="0" borderId="0" xfId="10" applyFont="1"/>
    <xf numFmtId="0" fontId="8" fillId="0" borderId="0" xfId="10" applyFont="1"/>
    <xf numFmtId="0" fontId="15" fillId="0" borderId="13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15" fillId="0" borderId="2" xfId="0" applyFont="1" applyBorder="1" applyAlignment="1">
      <alignment horizontal="left" wrapText="1" indent="1"/>
    </xf>
    <xf numFmtId="0" fontId="15" fillId="0" borderId="24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3" fillId="0" borderId="0" xfId="10" applyFont="1"/>
    <xf numFmtId="0" fontId="12" fillId="0" borderId="0" xfId="10" applyFont="1"/>
    <xf numFmtId="165" fontId="17" fillId="0" borderId="14" xfId="10" applyNumberFormat="1" applyFont="1" applyBorder="1" applyAlignment="1">
      <alignment horizontal="right" vertical="center" wrapText="1" indent="1"/>
    </xf>
    <xf numFmtId="165" fontId="11" fillId="0" borderId="27" xfId="10" applyNumberFormat="1" applyFont="1" applyBorder="1" applyAlignment="1">
      <alignment horizontal="right" vertical="center" wrapText="1" indent="1"/>
    </xf>
    <xf numFmtId="165" fontId="11" fillId="0" borderId="13" xfId="10" applyNumberFormat="1" applyFont="1" applyBorder="1" applyAlignment="1">
      <alignment horizontal="right" vertical="center" wrapText="1" indent="1"/>
    </xf>
    <xf numFmtId="0" fontId="10" fillId="0" borderId="14" xfId="10" applyFont="1" applyBorder="1" applyAlignment="1">
      <alignment horizontal="center" vertical="center" wrapText="1"/>
    </xf>
    <xf numFmtId="165" fontId="18" fillId="0" borderId="13" xfId="10" applyNumberFormat="1" applyFont="1" applyBorder="1" applyAlignment="1" applyProtection="1">
      <alignment horizontal="right" vertical="center" wrapText="1" indent="1"/>
      <protection locked="0"/>
    </xf>
    <xf numFmtId="0" fontId="16" fillId="0" borderId="8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165" fontId="10" fillId="0" borderId="6" xfId="10" applyNumberFormat="1" applyFont="1" applyBorder="1" applyAlignment="1" applyProtection="1">
      <alignment horizontal="right" vertical="center" wrapText="1" indent="1"/>
      <protection locked="0"/>
    </xf>
    <xf numFmtId="165" fontId="10" fillId="0" borderId="14" xfId="10" applyNumberFormat="1" applyFont="1" applyBorder="1" applyAlignment="1" applyProtection="1">
      <alignment horizontal="right" vertical="center" wrapText="1" indent="1"/>
      <protection locked="0"/>
    </xf>
    <xf numFmtId="0" fontId="5" fillId="0" borderId="0" xfId="10" applyAlignment="1">
      <alignment horizontal="left" vertical="center" inden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26" fillId="0" borderId="0" xfId="0" applyNumberFormat="1" applyFont="1" applyAlignment="1">
      <alignment horizontal="center" textRotation="180" wrapText="1"/>
    </xf>
    <xf numFmtId="165" fontId="27" fillId="0" borderId="6" xfId="0" applyNumberFormat="1" applyFont="1" applyBorder="1" applyAlignment="1">
      <alignment horizontal="right" vertical="center" wrapText="1" indent="1"/>
    </xf>
    <xf numFmtId="165" fontId="27" fillId="0" borderId="8" xfId="0" applyNumberFormat="1" applyFont="1" applyBorder="1" applyAlignment="1">
      <alignment horizontal="left" vertical="center" wrapText="1" inden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27" fillId="0" borderId="31" xfId="0" applyNumberFormat="1" applyFont="1" applyBorder="1" applyAlignment="1">
      <alignment horizontal="left" vertical="center" wrapText="1" indent="1"/>
    </xf>
    <xf numFmtId="165" fontId="17" fillId="0" borderId="6" xfId="0" applyNumberFormat="1" applyFont="1" applyBorder="1" applyAlignment="1">
      <alignment horizontal="right" vertical="center" wrapText="1" indent="1"/>
    </xf>
    <xf numFmtId="165" fontId="17" fillId="0" borderId="8" xfId="0" applyNumberFormat="1" applyFont="1" applyBorder="1" applyAlignment="1">
      <alignment horizontal="left" vertical="center" wrapText="1" indent="1"/>
    </xf>
    <xf numFmtId="165" fontId="11" fillId="0" borderId="3" xfId="0" applyNumberFormat="1" applyFont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3" xfId="0" applyNumberFormat="1" applyFont="1" applyBorder="1" applyAlignment="1">
      <alignment horizontal="left" vertical="center" wrapText="1" indent="1"/>
    </xf>
    <xf numFmtId="165" fontId="9" fillId="0" borderId="32" xfId="0" applyNumberFormat="1" applyFont="1" applyBorder="1" applyAlignment="1">
      <alignment horizontal="left" vertical="center" wrapText="1" indent="1"/>
    </xf>
    <xf numFmtId="165" fontId="18" fillId="0" borderId="22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24" xfId="0" applyNumberFormat="1" applyFont="1" applyBorder="1" applyAlignment="1">
      <alignment horizontal="left" vertical="center" wrapText="1" indent="1"/>
    </xf>
    <xf numFmtId="165" fontId="18" fillId="0" borderId="4" xfId="0" applyNumberFormat="1" applyFont="1" applyBorder="1" applyAlignment="1">
      <alignment horizontal="left" vertical="center" wrapText="1" indent="1"/>
    </xf>
    <xf numFmtId="165" fontId="9" fillId="0" borderId="33" xfId="0" applyNumberFormat="1" applyFont="1" applyBorder="1" applyAlignment="1">
      <alignment horizontal="left" vertical="center" wrapText="1" indent="1"/>
    </xf>
    <xf numFmtId="165" fontId="28" fillId="0" borderId="1" xfId="0" applyNumberFormat="1" applyFont="1" applyBorder="1" applyAlignment="1">
      <alignment horizontal="right" vertical="center" wrapText="1" indent="1"/>
    </xf>
    <xf numFmtId="165" fontId="28" fillId="0" borderId="22" xfId="0" applyNumberFormat="1" applyFont="1" applyBorder="1" applyAlignment="1">
      <alignment horizontal="right" vertical="center" wrapText="1" indent="1"/>
    </xf>
    <xf numFmtId="165" fontId="11" fillId="0" borderId="34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2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5" xfId="0" applyNumberFormat="1" applyFont="1" applyBorder="1" applyAlignment="1" applyProtection="1">
      <alignment horizontal="left" vertical="center" wrapText="1" indent="1"/>
      <protection locked="0"/>
    </xf>
    <xf numFmtId="165" fontId="0" fillId="0" borderId="32" xfId="0" applyNumberFormat="1" applyBorder="1" applyAlignment="1">
      <alignment horizontal="left" vertical="center" wrapText="1" indent="1"/>
    </xf>
    <xf numFmtId="165" fontId="11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1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0" xfId="0" applyNumberFormat="1" applyFont="1" applyAlignment="1" applyProtection="1">
      <alignment horizontal="left" vertical="center" wrapText="1" indent="1"/>
      <protection locked="0"/>
    </xf>
    <xf numFmtId="165" fontId="11" fillId="0" borderId="3" xfId="0" applyNumberFormat="1" applyFont="1" applyBorder="1" applyAlignment="1">
      <alignment horizontal="left" vertical="center" wrapText="1" indent="1"/>
    </xf>
    <xf numFmtId="165" fontId="11" fillId="0" borderId="37" xfId="0" applyNumberFormat="1" applyFont="1" applyBorder="1" applyAlignment="1">
      <alignment horizontal="left" vertical="center" wrapText="1" indent="1"/>
    </xf>
    <xf numFmtId="165" fontId="11" fillId="0" borderId="13" xfId="0" applyNumberFormat="1" applyFont="1" applyBorder="1" applyAlignment="1" applyProtection="1">
      <alignment horizontal="right" vertical="center" wrapText="1" indent="1"/>
      <protection locked="0"/>
    </xf>
    <xf numFmtId="165" fontId="0" fillId="0" borderId="38" xfId="0" applyNumberFormat="1" applyBorder="1" applyAlignment="1">
      <alignment horizontal="left" vertical="center" wrapText="1" indent="1"/>
    </xf>
    <xf numFmtId="165" fontId="17" fillId="0" borderId="0" xfId="0" applyNumberFormat="1" applyFont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165" fontId="17" fillId="0" borderId="6" xfId="0" applyNumberFormat="1" applyFont="1" applyBorder="1" applyAlignment="1">
      <alignment horizontal="center" vertical="center" wrapText="1"/>
    </xf>
    <xf numFmtId="165" fontId="17" fillId="0" borderId="8" xfId="0" applyNumberFormat="1" applyFont="1" applyBorder="1" applyAlignment="1">
      <alignment horizontal="center" vertical="center" wrapText="1"/>
    </xf>
    <xf numFmtId="165" fontId="17" fillId="0" borderId="31" xfId="0" applyNumberFormat="1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Continuous" vertical="center" wrapText="1"/>
    </xf>
    <xf numFmtId="165" fontId="4" fillId="0" borderId="8" xfId="0" applyNumberFormat="1" applyFont="1" applyBorder="1" applyAlignment="1">
      <alignment horizontal="centerContinuous" vertical="center" wrapText="1"/>
    </xf>
    <xf numFmtId="165" fontId="4" fillId="0" borderId="6" xfId="0" applyNumberFormat="1" applyFont="1" applyBorder="1" applyAlignment="1">
      <alignment horizontal="centerContinuous" vertical="center" wrapText="1"/>
    </xf>
    <xf numFmtId="165" fontId="2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 wrapText="1"/>
    </xf>
    <xf numFmtId="165" fontId="27" fillId="0" borderId="7" xfId="0" applyNumberFormat="1" applyFont="1" applyBorder="1" applyAlignment="1">
      <alignment horizontal="right" vertical="center" wrapText="1" indent="1"/>
    </xf>
    <xf numFmtId="165" fontId="17" fillId="0" borderId="7" xfId="0" applyNumberFormat="1" applyFont="1" applyBorder="1" applyAlignment="1">
      <alignment horizontal="right" vertical="center" wrapText="1" indent="1"/>
    </xf>
    <xf numFmtId="165" fontId="18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24" xfId="0" applyNumberFormat="1" applyFont="1" applyBorder="1" applyAlignment="1" applyProtection="1">
      <alignment horizontal="left" vertical="center" wrapText="1" indent="1"/>
      <protection locked="0"/>
    </xf>
    <xf numFmtId="165" fontId="11" fillId="0" borderId="5" xfId="0" applyNumberFormat="1" applyFont="1" applyBorder="1" applyAlignment="1">
      <alignment horizontal="left" vertical="center" wrapText="1" indent="2"/>
    </xf>
    <xf numFmtId="165" fontId="11" fillId="0" borderId="24" xfId="0" applyNumberFormat="1" applyFont="1" applyBorder="1" applyAlignment="1">
      <alignment horizontal="left" vertical="center" wrapText="1" indent="2"/>
    </xf>
    <xf numFmtId="165" fontId="18" fillId="0" borderId="3" xfId="0" applyNumberFormat="1" applyFont="1" applyBorder="1" applyAlignment="1">
      <alignment horizontal="left" vertical="center" wrapText="1" indent="2"/>
    </xf>
    <xf numFmtId="165" fontId="18" fillId="0" borderId="24" xfId="0" applyNumberFormat="1" applyFont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Border="1" applyAlignment="1">
      <alignment horizontal="left" vertical="center" wrapText="1" indent="2"/>
    </xf>
    <xf numFmtId="165" fontId="18" fillId="0" borderId="24" xfId="0" applyNumberFormat="1" applyFont="1" applyBorder="1" applyAlignment="1">
      <alignment horizontal="left" vertical="center" wrapText="1" indent="1"/>
    </xf>
    <xf numFmtId="165" fontId="28" fillId="0" borderId="1" xfId="0" applyNumberFormat="1" applyFont="1" applyBorder="1" applyAlignment="1">
      <alignment horizontal="left" vertical="center" wrapText="1" indent="1"/>
    </xf>
    <xf numFmtId="165" fontId="18" fillId="0" borderId="42" xfId="0" applyNumberFormat="1" applyFont="1" applyBorder="1" applyAlignment="1" applyProtection="1">
      <alignment horizontal="right" vertical="center" wrapText="1" indent="1"/>
      <protection locked="0"/>
    </xf>
    <xf numFmtId="165" fontId="18" fillId="0" borderId="13" xfId="0" applyNumberFormat="1" applyFont="1" applyBorder="1" applyAlignment="1" applyProtection="1">
      <alignment horizontal="right" vertical="center" wrapText="1" indent="1"/>
      <protection locked="0"/>
    </xf>
    <xf numFmtId="165" fontId="28" fillId="0" borderId="13" xfId="0" applyNumberFormat="1" applyFont="1" applyBorder="1" applyAlignment="1">
      <alignment horizontal="right" vertical="center" wrapText="1" indent="1"/>
    </xf>
    <xf numFmtId="165" fontId="28" fillId="0" borderId="4" xfId="0" applyNumberFormat="1" applyFont="1" applyBorder="1" applyAlignment="1">
      <alignment horizontal="left" vertical="center" wrapText="1" indent="1"/>
    </xf>
    <xf numFmtId="165" fontId="11" fillId="0" borderId="4" xfId="0" applyNumberFormat="1" applyFont="1" applyBorder="1" applyAlignment="1">
      <alignment horizontal="left" vertical="center" wrapText="1" indent="1"/>
    </xf>
    <xf numFmtId="165" fontId="11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10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43" xfId="0" applyNumberFormat="1" applyFont="1" applyBorder="1" applyAlignment="1" applyProtection="1">
      <alignment horizontal="right" vertical="center" wrapText="1" indent="1"/>
      <protection locked="0"/>
    </xf>
    <xf numFmtId="165" fontId="11" fillId="0" borderId="4" xfId="0" applyNumberFormat="1" applyFont="1" applyBorder="1" applyAlignment="1" applyProtection="1">
      <alignment horizontal="left" vertical="center" wrapText="1" indent="1"/>
      <protection locked="0"/>
    </xf>
    <xf numFmtId="165" fontId="0" fillId="0" borderId="33" xfId="0" applyNumberFormat="1" applyBorder="1" applyAlignment="1">
      <alignment horizontal="left" vertical="center" wrapText="1" indent="1"/>
    </xf>
    <xf numFmtId="165" fontId="11" fillId="0" borderId="3" xfId="0" quotePrefix="1" applyNumberFormat="1" applyFont="1" applyBorder="1" applyAlignment="1" applyProtection="1">
      <alignment horizontal="left" vertical="center" wrapText="1" indent="6"/>
      <protection locked="0"/>
    </xf>
    <xf numFmtId="165" fontId="11" fillId="0" borderId="3" xfId="0" quotePrefix="1" applyNumberFormat="1" applyFont="1" applyBorder="1" applyAlignment="1" applyProtection="1">
      <alignment horizontal="left" vertical="center" wrapText="1" indent="3"/>
      <protection locked="0"/>
    </xf>
    <xf numFmtId="165" fontId="18" fillId="0" borderId="3" xfId="0" quotePrefix="1" applyNumberFormat="1" applyFont="1" applyBorder="1" applyAlignment="1" applyProtection="1">
      <alignment horizontal="left" vertical="center" wrapText="1" indent="6"/>
      <protection locked="0"/>
    </xf>
    <xf numFmtId="0" fontId="26" fillId="0" borderId="0" xfId="0" applyFont="1" applyAlignment="1" applyProtection="1">
      <alignment textRotation="180" wrapText="1"/>
      <protection locked="0"/>
    </xf>
    <xf numFmtId="165" fontId="26" fillId="0" borderId="0" xfId="0" applyNumberFormat="1" applyFont="1" applyAlignment="1">
      <alignment horizontal="right" textRotation="180" wrapText="1"/>
    </xf>
    <xf numFmtId="165" fontId="29" fillId="0" borderId="0" xfId="0" applyNumberFormat="1" applyFont="1" applyAlignment="1">
      <alignment vertical="center" wrapText="1"/>
    </xf>
    <xf numFmtId="165" fontId="10" fillId="0" borderId="6" xfId="0" applyNumberFormat="1" applyFont="1" applyBorder="1" applyAlignment="1">
      <alignment vertical="center" wrapText="1"/>
    </xf>
    <xf numFmtId="165" fontId="10" fillId="2" borderId="6" xfId="0" applyNumberFormat="1" applyFont="1" applyFill="1" applyBorder="1" applyAlignment="1">
      <alignment vertical="center" wrapText="1"/>
    </xf>
    <xf numFmtId="165" fontId="4" fillId="0" borderId="8" xfId="0" applyNumberFormat="1" applyFont="1" applyBorder="1" applyAlignment="1">
      <alignment horizontal="left" vertical="center" wrapText="1"/>
    </xf>
    <xf numFmtId="165" fontId="17" fillId="0" borderId="35" xfId="0" applyNumberFormat="1" applyFont="1" applyBorder="1" applyAlignment="1">
      <alignment vertical="center" wrapText="1"/>
    </xf>
    <xf numFmtId="165" fontId="11" fillId="0" borderId="46" xfId="0" applyNumberFormat="1" applyFont="1" applyBorder="1" applyAlignment="1" applyProtection="1">
      <alignment vertical="center" wrapText="1"/>
      <protection locked="0"/>
    </xf>
    <xf numFmtId="165" fontId="11" fillId="0" borderId="2" xfId="0" applyNumberFormat="1" applyFont="1" applyBorder="1" applyAlignment="1" applyProtection="1">
      <alignment vertical="center" wrapText="1"/>
      <protection locked="0"/>
    </xf>
    <xf numFmtId="1" fontId="11" fillId="0" borderId="2" xfId="0" applyNumberFormat="1" applyFont="1" applyBorder="1" applyAlignment="1" applyProtection="1">
      <alignment vertical="center" wrapText="1"/>
      <protection locked="0"/>
    </xf>
    <xf numFmtId="165" fontId="11" fillId="0" borderId="36" xfId="0" applyNumberFormat="1" applyFont="1" applyBorder="1" applyAlignment="1" applyProtection="1">
      <alignment vertical="center" wrapText="1"/>
      <protection locked="0"/>
    </xf>
    <xf numFmtId="165" fontId="11" fillId="0" borderId="1" xfId="0" applyNumberFormat="1" applyFont="1" applyBorder="1" applyAlignment="1" applyProtection="1">
      <alignment vertical="center" wrapText="1"/>
      <protection locked="0"/>
    </xf>
    <xf numFmtId="1" fontId="11" fillId="0" borderId="1" xfId="0" applyNumberFormat="1" applyFont="1" applyBorder="1" applyAlignment="1" applyProtection="1">
      <alignment vertical="center" wrapText="1"/>
      <protection locked="0"/>
    </xf>
    <xf numFmtId="165" fontId="8" fillId="0" borderId="3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left" vertical="center" wrapText="1"/>
      <protection locked="0"/>
    </xf>
    <xf numFmtId="165" fontId="8" fillId="0" borderId="3" xfId="0" applyNumberFormat="1" applyFont="1" applyBorder="1" applyAlignment="1" applyProtection="1">
      <alignment vertical="center" wrapText="1"/>
      <protection locked="0"/>
    </xf>
    <xf numFmtId="165" fontId="10" fillId="0" borderId="48" xfId="0" applyNumberFormat="1" applyFont="1" applyBorder="1" applyAlignment="1">
      <alignment horizontal="center" vertical="center" wrapText="1"/>
    </xf>
    <xf numFmtId="165" fontId="10" fillId="0" borderId="49" xfId="0" applyNumberFormat="1" applyFont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 wrapText="1"/>
    </xf>
    <xf numFmtId="165" fontId="10" fillId="0" borderId="29" xfId="0" applyNumberFormat="1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vertical="center" wrapText="1"/>
    </xf>
    <xf numFmtId="1" fontId="11" fillId="0" borderId="2" xfId="0" applyNumberFormat="1" applyFont="1" applyBorder="1" applyAlignment="1" applyProtection="1">
      <alignment horizontal="center" vertical="center" wrapText="1"/>
      <protection locked="0"/>
    </xf>
    <xf numFmtId="165" fontId="31" fillId="0" borderId="5" xfId="0" applyNumberFormat="1" applyFont="1" applyBorder="1" applyAlignment="1" applyProtection="1">
      <alignment horizontal="left" vertical="center" wrapText="1" indent="1"/>
      <protection locked="0"/>
    </xf>
    <xf numFmtId="165" fontId="31" fillId="0" borderId="3" xfId="0" applyNumberFormat="1" applyFont="1" applyBorder="1" applyAlignment="1" applyProtection="1">
      <alignment horizontal="left" vertical="center" wrapText="1" indent="1"/>
      <protection locked="0"/>
    </xf>
    <xf numFmtId="165" fontId="0" fillId="0" borderId="1" xfId="0" applyNumberFormat="1" applyBorder="1" applyAlignment="1">
      <alignment vertical="center" wrapText="1"/>
    </xf>
    <xf numFmtId="3" fontId="32" fillId="0" borderId="1" xfId="0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3" fontId="21" fillId="0" borderId="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33" fillId="3" borderId="1" xfId="0" applyFont="1" applyFill="1" applyBorder="1" applyAlignment="1">
      <alignment horizontal="center" vertical="top" wrapText="1"/>
    </xf>
    <xf numFmtId="49" fontId="35" fillId="0" borderId="51" xfId="0" applyNumberFormat="1" applyFont="1" applyBorder="1" applyAlignment="1">
      <alignment horizontal="right" vertical="center"/>
    </xf>
    <xf numFmtId="49" fontId="35" fillId="0" borderId="52" xfId="0" applyNumberFormat="1" applyFont="1" applyBorder="1" applyAlignment="1">
      <alignment horizontal="right" vertical="center"/>
    </xf>
    <xf numFmtId="49" fontId="0" fillId="0" borderId="54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32" fillId="0" borderId="56" xfId="9" applyNumberFormat="1" applyFont="1" applyBorder="1" applyAlignment="1">
      <alignment horizontal="center" vertical="center" wrapText="1"/>
    </xf>
    <xf numFmtId="49" fontId="32" fillId="0" borderId="57" xfId="9" applyNumberFormat="1" applyFont="1" applyBorder="1" applyAlignment="1">
      <alignment horizontal="center" vertical="center" wrapText="1"/>
    </xf>
    <xf numFmtId="49" fontId="0" fillId="0" borderId="0" xfId="0" applyNumberFormat="1"/>
    <xf numFmtId="0" fontId="34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5" fontId="17" fillId="0" borderId="7" xfId="0" applyNumberFormat="1" applyFont="1" applyBorder="1" applyAlignment="1">
      <alignment vertical="center" wrapText="1"/>
    </xf>
    <xf numFmtId="165" fontId="17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3" fontId="18" fillId="0" borderId="34" xfId="0" applyNumberFormat="1" applyFont="1" applyBorder="1" applyAlignment="1" applyProtection="1">
      <alignment horizontal="right" vertical="center"/>
      <protection locked="0"/>
    </xf>
    <xf numFmtId="3" fontId="18" fillId="0" borderId="46" xfId="0" applyNumberFormat="1" applyFont="1" applyBorder="1" applyAlignment="1" applyProtection="1">
      <alignment horizontal="right" vertical="center"/>
      <protection locked="0"/>
    </xf>
    <xf numFmtId="0" fontId="18" fillId="0" borderId="2" xfId="0" applyFont="1" applyBorder="1" applyAlignment="1" applyProtection="1">
      <alignment horizontal="left" vertical="center" indent="1"/>
      <protection locked="0"/>
    </xf>
    <xf numFmtId="0" fontId="18" fillId="0" borderId="3" xfId="0" applyFont="1" applyBorder="1" applyAlignment="1">
      <alignment horizontal="right" vertical="center" indent="1"/>
    </xf>
    <xf numFmtId="3" fontId="18" fillId="0" borderId="35" xfId="0" applyNumberFormat="1" applyFont="1" applyBorder="1" applyAlignment="1" applyProtection="1">
      <alignment horizontal="right" vertical="center"/>
      <protection locked="0"/>
    </xf>
    <xf numFmtId="3" fontId="18" fillId="0" borderId="36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left" vertical="center" indent="1"/>
      <protection locked="0"/>
    </xf>
    <xf numFmtId="0" fontId="18" fillId="0" borderId="1" xfId="0" applyFont="1" applyBorder="1" applyAlignment="1">
      <alignment horizontal="left"/>
    </xf>
    <xf numFmtId="3" fontId="30" fillId="0" borderId="35" xfId="11" applyNumberFormat="1" applyFont="1" applyBorder="1"/>
    <xf numFmtId="0" fontId="18" fillId="0" borderId="1" xfId="0" applyFont="1" applyBorder="1"/>
    <xf numFmtId="3" fontId="30" fillId="0" borderId="1" xfId="11" applyNumberFormat="1" applyFont="1" applyBorder="1"/>
    <xf numFmtId="0" fontId="38" fillId="0" borderId="1" xfId="11" applyFont="1" applyBorder="1" applyAlignment="1">
      <alignment horizontal="left"/>
    </xf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right"/>
    </xf>
    <xf numFmtId="0" fontId="30" fillId="0" borderId="0" xfId="0" applyFont="1"/>
    <xf numFmtId="3" fontId="40" fillId="0" borderId="0" xfId="0" applyNumberFormat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3" fontId="30" fillId="0" borderId="0" xfId="0" applyNumberFormat="1" applyFont="1" applyAlignment="1">
      <alignment horizontal="right"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top" wrapText="1"/>
    </xf>
    <xf numFmtId="3" fontId="41" fillId="0" borderId="11" xfId="0" applyNumberFormat="1" applyFont="1" applyBorder="1" applyAlignment="1">
      <alignment horizontal="right" vertical="top" wrapText="1"/>
    </xf>
    <xf numFmtId="3" fontId="41" fillId="0" borderId="10" xfId="0" applyNumberFormat="1" applyFont="1" applyBorder="1" applyAlignment="1">
      <alignment horizontal="right" vertical="top" wrapText="1"/>
    </xf>
    <xf numFmtId="0" fontId="41" fillId="0" borderId="10" xfId="0" applyFont="1" applyBorder="1" applyAlignment="1">
      <alignment horizontal="left" vertical="top" wrapText="1"/>
    </xf>
    <xf numFmtId="3" fontId="32" fillId="0" borderId="35" xfId="0" applyNumberFormat="1" applyFont="1" applyBorder="1" applyAlignment="1">
      <alignment horizontal="right" vertical="top" wrapText="1"/>
    </xf>
    <xf numFmtId="0" fontId="32" fillId="0" borderId="3" xfId="0" applyFont="1" applyBorder="1" applyAlignment="1">
      <alignment horizontal="center" vertical="top" wrapText="1"/>
    </xf>
    <xf numFmtId="3" fontId="21" fillId="0" borderId="35" xfId="0" applyNumberFormat="1" applyFont="1" applyBorder="1" applyAlignment="1">
      <alignment horizontal="right" vertical="top" wrapText="1"/>
    </xf>
    <xf numFmtId="0" fontId="21" fillId="0" borderId="3" xfId="0" applyFont="1" applyBorder="1" applyAlignment="1">
      <alignment horizontal="center" vertical="top" wrapText="1"/>
    </xf>
    <xf numFmtId="3" fontId="41" fillId="0" borderId="35" xfId="0" applyNumberFormat="1" applyFont="1" applyBorder="1" applyAlignment="1">
      <alignment horizontal="right" vertical="top" wrapText="1"/>
    </xf>
    <xf numFmtId="3" fontId="41" fillId="0" borderId="1" xfId="0" applyNumberFormat="1" applyFont="1" applyBorder="1" applyAlignment="1">
      <alignment horizontal="right" vertical="top" wrapText="1"/>
    </xf>
    <xf numFmtId="0" fontId="41" fillId="0" borderId="1" xfId="0" applyFont="1" applyBorder="1" applyAlignment="1">
      <alignment horizontal="left" vertical="top" wrapText="1"/>
    </xf>
    <xf numFmtId="0" fontId="21" fillId="0" borderId="35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 wrapText="1"/>
    </xf>
    <xf numFmtId="0" fontId="33" fillId="3" borderId="35" xfId="0" applyFont="1" applyFill="1" applyBorder="1" applyAlignment="1">
      <alignment horizontal="center" vertical="top" wrapText="1"/>
    </xf>
    <xf numFmtId="0" fontId="33" fillId="3" borderId="3" xfId="0" applyFont="1" applyFill="1" applyBorder="1" applyAlignment="1">
      <alignment horizontal="center" vertical="top" wrapText="1"/>
    </xf>
    <xf numFmtId="0" fontId="0" fillId="0" borderId="30" xfId="0" applyBorder="1"/>
    <xf numFmtId="0" fontId="0" fillId="0" borderId="12" xfId="0" applyBorder="1"/>
    <xf numFmtId="0" fontId="5" fillId="0" borderId="12" xfId="0" applyFont="1" applyBorder="1"/>
    <xf numFmtId="0" fontId="0" fillId="0" borderId="25" xfId="0" applyBorder="1"/>
    <xf numFmtId="166" fontId="42" fillId="0" borderId="0" xfId="0" applyNumberFormat="1" applyFont="1" applyAlignment="1" applyProtection="1">
      <alignment horizontal="right" vertical="center"/>
      <protection locked="0"/>
    </xf>
    <xf numFmtId="0" fontId="43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/>
    </xf>
    <xf numFmtId="3" fontId="32" fillId="0" borderId="11" xfId="7" applyNumberFormat="1" applyFont="1" applyBorder="1" applyAlignment="1">
      <alignment horizontal="right" vertical="top" wrapText="1"/>
    </xf>
    <xf numFmtId="0" fontId="32" fillId="0" borderId="10" xfId="7" applyFont="1" applyBorder="1" applyAlignment="1">
      <alignment horizontal="left" vertical="top" wrapText="1"/>
    </xf>
    <xf numFmtId="0" fontId="21" fillId="0" borderId="26" xfId="7" applyFont="1" applyBorder="1" applyAlignment="1">
      <alignment horizontal="center" vertical="top" wrapText="1"/>
    </xf>
    <xf numFmtId="3" fontId="32" fillId="0" borderId="35" xfId="7" applyNumberFormat="1" applyFont="1" applyBorder="1" applyAlignment="1">
      <alignment horizontal="right" vertical="top" wrapText="1"/>
    </xf>
    <xf numFmtId="0" fontId="32" fillId="0" borderId="1" xfId="7" applyFont="1" applyBorder="1" applyAlignment="1">
      <alignment horizontal="left" vertical="top" wrapText="1"/>
    </xf>
    <xf numFmtId="0" fontId="21" fillId="0" borderId="3" xfId="7" applyFont="1" applyBorder="1" applyAlignment="1">
      <alignment horizontal="center" vertical="top" wrapText="1"/>
    </xf>
    <xf numFmtId="3" fontId="21" fillId="0" borderId="35" xfId="7" applyNumberFormat="1" applyFont="1" applyBorder="1" applyAlignment="1">
      <alignment horizontal="right" vertical="top" wrapText="1"/>
    </xf>
    <xf numFmtId="0" fontId="21" fillId="0" borderId="1" xfId="7" applyFont="1" applyBorder="1" applyAlignment="1">
      <alignment horizontal="left" vertical="top" wrapText="1"/>
    </xf>
    <xf numFmtId="0" fontId="33" fillId="3" borderId="35" xfId="7" applyFont="1" applyFill="1" applyBorder="1" applyAlignment="1">
      <alignment horizontal="center" vertical="top" wrapText="1"/>
    </xf>
    <xf numFmtId="0" fontId="33" fillId="3" borderId="1" xfId="7" applyFont="1" applyFill="1" applyBorder="1" applyAlignment="1">
      <alignment horizontal="center" vertical="top" wrapText="1"/>
    </xf>
    <xf numFmtId="0" fontId="33" fillId="3" borderId="3" xfId="7" applyFont="1" applyFill="1" applyBorder="1" applyAlignment="1">
      <alignment horizontal="center" vertical="top" wrapText="1"/>
    </xf>
    <xf numFmtId="0" fontId="33" fillId="3" borderId="42" xfId="7" applyFont="1" applyFill="1" applyBorder="1" applyAlignment="1">
      <alignment horizontal="center" vertical="top" wrapText="1"/>
    </xf>
    <xf numFmtId="0" fontId="33" fillId="3" borderId="13" xfId="7" applyFont="1" applyFill="1" applyBorder="1" applyAlignment="1">
      <alignment horizontal="center" vertical="top" wrapText="1"/>
    </xf>
    <xf numFmtId="0" fontId="33" fillId="3" borderId="24" xfId="7" applyFont="1" applyFill="1" applyBorder="1" applyAlignment="1">
      <alignment horizontal="center" vertical="top" wrapText="1"/>
    </xf>
    <xf numFmtId="0" fontId="0" fillId="0" borderId="11" xfId="0" applyBorder="1"/>
    <xf numFmtId="0" fontId="0" fillId="0" borderId="10" xfId="0" applyBorder="1"/>
    <xf numFmtId="0" fontId="0" fillId="0" borderId="26" xfId="0" applyBorder="1"/>
    <xf numFmtId="0" fontId="18" fillId="0" borderId="0" xfId="0" applyFont="1"/>
    <xf numFmtId="3" fontId="0" fillId="0" borderId="1" xfId="0" applyNumberFormat="1" applyBorder="1"/>
    <xf numFmtId="3" fontId="0" fillId="0" borderId="36" xfId="0" applyNumberFormat="1" applyBorder="1"/>
    <xf numFmtId="0" fontId="0" fillId="0" borderId="1" xfId="0" applyBorder="1"/>
    <xf numFmtId="165" fontId="17" fillId="0" borderId="15" xfId="0" applyNumberFormat="1" applyFont="1" applyBorder="1" applyAlignment="1">
      <alignment vertical="center" wrapText="1"/>
    </xf>
    <xf numFmtId="165" fontId="8" fillId="0" borderId="1" xfId="0" applyNumberFormat="1" applyFont="1" applyBorder="1" applyAlignment="1" applyProtection="1">
      <alignment horizontal="left" vertical="center" wrapText="1"/>
      <protection locked="0"/>
    </xf>
    <xf numFmtId="165" fontId="11" fillId="0" borderId="1" xfId="0" applyNumberFormat="1" applyFont="1" applyBorder="1" applyAlignment="1" applyProtection="1">
      <alignment horizontal="left" vertical="center" wrapText="1" indent="1"/>
      <protection locked="0"/>
    </xf>
    <xf numFmtId="165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36" xfId="0" applyNumberFormat="1" applyBorder="1" applyAlignment="1" applyProtection="1">
      <alignment vertical="center" wrapText="1"/>
      <protection locked="0"/>
    </xf>
    <xf numFmtId="165" fontId="27" fillId="0" borderId="35" xfId="0" applyNumberFormat="1" applyFont="1" applyBorder="1" applyAlignment="1">
      <alignment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65" fontId="27" fillId="0" borderId="15" xfId="0" applyNumberFormat="1" applyFon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3" xfId="0" applyNumberFormat="1" applyBorder="1" applyAlignment="1" applyProtection="1">
      <alignment horizontal="lef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21" fillId="0" borderId="0" xfId="0" applyFont="1" applyAlignment="1">
      <alignment wrapText="1"/>
    </xf>
    <xf numFmtId="0" fontId="32" fillId="0" borderId="10" xfId="0" applyFont="1" applyBorder="1" applyAlignment="1">
      <alignment horizontal="left" vertical="top" wrapText="1"/>
    </xf>
    <xf numFmtId="3" fontId="32" fillId="0" borderId="11" xfId="0" applyNumberFormat="1" applyFont="1" applyBorder="1" applyAlignment="1">
      <alignment horizontal="right" vertical="top" wrapText="1"/>
    </xf>
    <xf numFmtId="49" fontId="15" fillId="0" borderId="1" xfId="0" applyNumberFormat="1" applyFont="1" applyBorder="1" applyAlignment="1">
      <alignment horizontal="left" wrapText="1" indent="1"/>
    </xf>
    <xf numFmtId="0" fontId="38" fillId="0" borderId="62" xfId="0" applyFont="1" applyBorder="1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0" fontId="5" fillId="0" borderId="0" xfId="10" applyAlignment="1">
      <alignment horizontal="center" vertical="center"/>
    </xf>
    <xf numFmtId="0" fontId="12" fillId="0" borderId="0" xfId="10" applyFont="1" applyAlignment="1">
      <alignment horizontal="center"/>
    </xf>
    <xf numFmtId="165" fontId="3" fillId="0" borderId="0" xfId="10" applyNumberFormat="1" applyFont="1" applyAlignment="1">
      <alignment horizontal="center" vertical="center"/>
    </xf>
    <xf numFmtId="0" fontId="4" fillId="0" borderId="25" xfId="10" applyFont="1" applyBorder="1" applyAlignment="1">
      <alignment horizontal="center" vertical="center" wrapText="1"/>
    </xf>
    <xf numFmtId="0" fontId="4" fillId="0" borderId="26" xfId="10" applyFont="1" applyBorder="1" applyAlignment="1">
      <alignment horizontal="center" vertical="center" wrapText="1"/>
    </xf>
    <xf numFmtId="0" fontId="4" fillId="0" borderId="12" xfId="10" applyFont="1" applyBorder="1" applyAlignment="1">
      <alignment horizontal="center" vertical="center" wrapText="1"/>
    </xf>
    <xf numFmtId="0" fontId="4" fillId="0" borderId="10" xfId="10" applyFont="1" applyBorder="1" applyAlignment="1">
      <alignment horizontal="center" vertical="center" wrapText="1"/>
    </xf>
    <xf numFmtId="1" fontId="19" fillId="0" borderId="12" xfId="10" applyNumberFormat="1" applyFont="1" applyBorder="1" applyAlignment="1">
      <alignment horizontal="center" vertical="center"/>
    </xf>
    <xf numFmtId="1" fontId="19" fillId="0" borderId="30" xfId="10" applyNumberFormat="1" applyFont="1" applyBorder="1" applyAlignment="1">
      <alignment horizontal="center" vertical="center"/>
    </xf>
    <xf numFmtId="165" fontId="19" fillId="0" borderId="12" xfId="10" applyNumberFormat="1" applyFont="1" applyBorder="1" applyAlignment="1">
      <alignment horizontal="center" vertical="center"/>
    </xf>
    <xf numFmtId="165" fontId="19" fillId="0" borderId="30" xfId="10" applyNumberFormat="1" applyFont="1" applyBorder="1" applyAlignment="1">
      <alignment horizontal="center" vertical="center"/>
    </xf>
    <xf numFmtId="165" fontId="19" fillId="0" borderId="41" xfId="0" applyNumberFormat="1" applyFont="1" applyBorder="1" applyAlignment="1">
      <alignment horizontal="center" vertical="center" wrapText="1"/>
    </xf>
    <xf numFmtId="165" fontId="19" fillId="0" borderId="40" xfId="0" applyNumberFormat="1" applyFont="1" applyBorder="1" applyAlignment="1">
      <alignment horizontal="center" vertical="center" wrapText="1"/>
    </xf>
    <xf numFmtId="165" fontId="26" fillId="0" borderId="0" xfId="0" applyNumberFormat="1" applyFont="1" applyAlignment="1">
      <alignment horizontal="center" textRotation="180" wrapText="1"/>
    </xf>
    <xf numFmtId="165" fontId="19" fillId="0" borderId="45" xfId="0" applyNumberFormat="1" applyFont="1" applyBorder="1" applyAlignment="1">
      <alignment horizontal="center" vertical="center" wrapText="1"/>
    </xf>
    <xf numFmtId="165" fontId="19" fillId="0" borderId="44" xfId="0" applyNumberFormat="1" applyFont="1" applyBorder="1" applyAlignment="1">
      <alignment horizontal="center" vertical="center" wrapText="1"/>
    </xf>
    <xf numFmtId="165" fontId="26" fillId="0" borderId="0" xfId="0" applyNumberFormat="1" applyFont="1" applyAlignment="1" applyProtection="1">
      <alignment horizontal="center" textRotation="180" wrapText="1"/>
      <protection locked="0"/>
    </xf>
    <xf numFmtId="165" fontId="2" fillId="0" borderId="9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center" vertical="center" wrapText="1"/>
    </xf>
    <xf numFmtId="165" fontId="26" fillId="0" borderId="37" xfId="0" applyNumberFormat="1" applyFont="1" applyBorder="1" applyAlignment="1">
      <alignment horizontal="right" textRotation="180" wrapText="1"/>
    </xf>
    <xf numFmtId="165" fontId="26" fillId="0" borderId="0" xfId="0" applyNumberFormat="1" applyFont="1" applyAlignment="1">
      <alignment horizontal="right" textRotation="180" wrapText="1"/>
    </xf>
    <xf numFmtId="0" fontId="34" fillId="0" borderId="0" xfId="0" applyFont="1" applyAlignment="1">
      <alignment horizontal="center"/>
    </xf>
    <xf numFmtId="0" fontId="33" fillId="3" borderId="25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30" xfId="0" applyBorder="1"/>
    <xf numFmtId="0" fontId="0" fillId="0" borderId="0" xfId="0" applyAlignment="1">
      <alignment horizontal="right"/>
    </xf>
    <xf numFmtId="0" fontId="0" fillId="0" borderId="0" xfId="0"/>
    <xf numFmtId="49" fontId="0" fillId="0" borderId="55" xfId="0" applyNumberFormat="1" applyBorder="1" applyAlignment="1">
      <alignment horizontal="center"/>
    </xf>
    <xf numFmtId="0" fontId="35" fillId="0" borderId="53" xfId="9" applyFont="1" applyBorder="1" applyAlignment="1">
      <alignment horizontal="left" vertical="center" wrapText="1"/>
    </xf>
    <xf numFmtId="49" fontId="36" fillId="0" borderId="0" xfId="9" applyNumberFormat="1" applyFont="1" applyAlignment="1">
      <alignment horizontal="right"/>
    </xf>
    <xf numFmtId="49" fontId="32" fillId="0" borderId="58" xfId="9" applyNumberFormat="1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/>
    </xf>
    <xf numFmtId="0" fontId="33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19" fillId="0" borderId="59" xfId="0" applyFont="1" applyBorder="1" applyAlignment="1">
      <alignment horizontal="left" vertical="center" indent="2"/>
    </xf>
    <xf numFmtId="0" fontId="19" fillId="0" borderId="39" xfId="0" applyFont="1" applyBorder="1" applyAlignment="1">
      <alignment horizontal="left" vertical="center" indent="2"/>
    </xf>
    <xf numFmtId="0" fontId="12" fillId="0" borderId="2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0" xfId="0" applyFont="1" applyBorder="1" applyAlignment="1">
      <alignment horizontal="center"/>
    </xf>
  </cellXfs>
  <cellStyles count="12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ál 4 2" xfId="11" xr:uid="{00000000-0005-0000-0000-000009000000}"/>
    <cellStyle name="Normal_KTRSZJ" xfId="9" xr:uid="{00000000-0005-0000-0000-00000A000000}"/>
    <cellStyle name="Normál_KVRENMUNKA" xfId="10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tabColor rgb="FF92D050"/>
  </sheetPr>
  <dimension ref="A1:I162"/>
  <sheetViews>
    <sheetView view="pageLayout" topLeftCell="A124" zoomScaleNormal="100" zoomScaleSheetLayoutView="100" workbookViewId="0">
      <selection activeCell="A3" sqref="A3:E152"/>
    </sheetView>
  </sheetViews>
  <sheetFormatPr defaultColWidth="9.33203125" defaultRowHeight="15.75" x14ac:dyDescent="0.25"/>
  <cols>
    <col min="1" max="1" width="9.5" style="61" customWidth="1"/>
    <col min="2" max="2" width="72.83203125" style="61" bestFit="1" customWidth="1"/>
    <col min="3" max="4" width="15.83203125" style="62" customWidth="1"/>
    <col min="5" max="5" width="19.5" style="62" customWidth="1"/>
    <col min="6" max="16384" width="9.33203125" style="61"/>
  </cols>
  <sheetData>
    <row r="1" spans="1:5" x14ac:dyDescent="0.25">
      <c r="C1" s="298"/>
      <c r="D1" s="298"/>
      <c r="E1" s="298"/>
    </row>
    <row r="2" spans="1:5" ht="15.95" customHeight="1" x14ac:dyDescent="0.25">
      <c r="A2" s="300" t="s">
        <v>62</v>
      </c>
      <c r="B2" s="300"/>
      <c r="C2" s="300"/>
      <c r="D2" s="300"/>
      <c r="E2" s="300"/>
    </row>
    <row r="3" spans="1:5" ht="15.95" customHeight="1" thickBot="1" x14ac:dyDescent="0.3">
      <c r="A3" s="1" t="s">
        <v>112</v>
      </c>
      <c r="B3" s="1"/>
      <c r="C3" s="59"/>
      <c r="D3" s="59"/>
      <c r="E3" s="59" t="s">
        <v>234</v>
      </c>
    </row>
    <row r="4" spans="1:5" ht="15.95" customHeight="1" x14ac:dyDescent="0.25">
      <c r="A4" s="301" t="s">
        <v>78</v>
      </c>
      <c r="B4" s="303" t="s">
        <v>63</v>
      </c>
      <c r="C4" s="305">
        <v>2025</v>
      </c>
      <c r="D4" s="305"/>
      <c r="E4" s="306"/>
    </row>
    <row r="5" spans="1:5" ht="38.1" customHeight="1" thickBot="1" x14ac:dyDescent="0.3">
      <c r="A5" s="302"/>
      <c r="B5" s="304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25">
      <c r="A7" s="32" t="s">
        <v>64</v>
      </c>
      <c r="B7" s="33" t="s">
        <v>141</v>
      </c>
      <c r="C7" s="64">
        <f>SUM(C8:C14)</f>
        <v>98805154</v>
      </c>
      <c r="D7" s="64">
        <f>SUM(D8:D14)</f>
        <v>105728718</v>
      </c>
      <c r="E7" s="47">
        <f>SUM(E8:E14)</f>
        <v>105728718</v>
      </c>
    </row>
    <row r="8" spans="1:5" s="73" customFormat="1" ht="12" customHeight="1" x14ac:dyDescent="0.2">
      <c r="A8" s="27" t="s">
        <v>90</v>
      </c>
      <c r="B8" s="74" t="s">
        <v>142</v>
      </c>
      <c r="C8" s="66">
        <v>14440455</v>
      </c>
      <c r="D8" s="66">
        <v>26176196</v>
      </c>
      <c r="E8" s="49">
        <v>26176196</v>
      </c>
    </row>
    <row r="9" spans="1:5" s="73" customFormat="1" ht="12" customHeight="1" x14ac:dyDescent="0.2">
      <c r="A9" s="26" t="s">
        <v>91</v>
      </c>
      <c r="B9" s="75" t="s">
        <v>235</v>
      </c>
      <c r="C9" s="65">
        <v>54737768</v>
      </c>
      <c r="D9" s="65">
        <v>59690776</v>
      </c>
      <c r="E9" s="48">
        <v>59690776</v>
      </c>
    </row>
    <row r="10" spans="1:5" s="73" customFormat="1" ht="12" customHeight="1" x14ac:dyDescent="0.2">
      <c r="A10" s="26" t="s">
        <v>92</v>
      </c>
      <c r="B10" s="75" t="s">
        <v>236</v>
      </c>
      <c r="C10" s="65">
        <v>6343500</v>
      </c>
      <c r="D10" s="65">
        <v>6760500</v>
      </c>
      <c r="E10" s="48">
        <v>6760500</v>
      </c>
    </row>
    <row r="11" spans="1:5" s="73" customFormat="1" ht="12" customHeight="1" x14ac:dyDescent="0.2">
      <c r="A11" s="26" t="s">
        <v>247</v>
      </c>
      <c r="B11" s="75" t="s">
        <v>250</v>
      </c>
      <c r="C11" s="65">
        <v>13621583</v>
      </c>
      <c r="D11" s="65">
        <v>9223858</v>
      </c>
      <c r="E11" s="48">
        <v>9223858</v>
      </c>
    </row>
    <row r="12" spans="1:5" s="73" customFormat="1" ht="12" customHeight="1" x14ac:dyDescent="0.2">
      <c r="A12" s="26" t="s">
        <v>101</v>
      </c>
      <c r="B12" s="75" t="s">
        <v>237</v>
      </c>
      <c r="C12" s="65">
        <v>2270000</v>
      </c>
      <c r="D12" s="65">
        <v>2863928</v>
      </c>
      <c r="E12" s="48">
        <v>2863928</v>
      </c>
    </row>
    <row r="13" spans="1:5" s="73" customFormat="1" ht="12" customHeight="1" x14ac:dyDescent="0.2">
      <c r="A13" s="26" t="s">
        <v>248</v>
      </c>
      <c r="B13" s="75" t="s">
        <v>238</v>
      </c>
      <c r="C13" s="65">
        <v>7391848</v>
      </c>
      <c r="D13" s="65">
        <v>1013460</v>
      </c>
      <c r="E13" s="48">
        <v>1013460</v>
      </c>
    </row>
    <row r="14" spans="1:5" s="73" customFormat="1" ht="12" customHeight="1" thickBot="1" x14ac:dyDescent="0.25">
      <c r="A14" s="26" t="s">
        <v>249</v>
      </c>
      <c r="B14" s="76" t="s">
        <v>233</v>
      </c>
      <c r="C14" s="67"/>
      <c r="D14" s="67"/>
      <c r="E14" s="50"/>
    </row>
    <row r="15" spans="1:5" s="73" customFormat="1" ht="19.5" customHeight="1" thickBot="1" x14ac:dyDescent="0.25">
      <c r="A15" s="32" t="s">
        <v>65</v>
      </c>
      <c r="B15" s="54" t="s">
        <v>143</v>
      </c>
      <c r="C15" s="64">
        <f>SUM(C16:C20)</f>
        <v>8747315</v>
      </c>
      <c r="D15" s="64">
        <f>SUM(D16:D20)</f>
        <v>6936200</v>
      </c>
      <c r="E15" s="47">
        <f>SUM(E16:E20)</f>
        <v>4911912</v>
      </c>
    </row>
    <row r="16" spans="1:5" s="73" customFormat="1" ht="12" customHeight="1" x14ac:dyDescent="0.2">
      <c r="A16" s="27" t="s">
        <v>96</v>
      </c>
      <c r="B16" s="74" t="s">
        <v>144</v>
      </c>
      <c r="C16" s="66"/>
      <c r="D16" s="66"/>
      <c r="E16" s="49"/>
    </row>
    <row r="17" spans="1:5" s="73" customFormat="1" ht="12" customHeight="1" x14ac:dyDescent="0.2">
      <c r="A17" s="26" t="s">
        <v>97</v>
      </c>
      <c r="B17" s="75" t="s">
        <v>239</v>
      </c>
      <c r="C17" s="65"/>
      <c r="D17" s="65"/>
      <c r="E17" s="48"/>
    </row>
    <row r="18" spans="1:5" s="73" customFormat="1" ht="12" customHeight="1" x14ac:dyDescent="0.2">
      <c r="A18" s="26" t="s">
        <v>98</v>
      </c>
      <c r="B18" s="75" t="s">
        <v>240</v>
      </c>
      <c r="C18" s="65"/>
      <c r="D18" s="65"/>
      <c r="E18" s="48"/>
    </row>
    <row r="19" spans="1:5" s="73" customFormat="1" ht="12" customHeight="1" x14ac:dyDescent="0.2">
      <c r="A19" s="26" t="s">
        <v>99</v>
      </c>
      <c r="B19" s="75" t="s">
        <v>241</v>
      </c>
      <c r="C19" s="65"/>
      <c r="D19" s="65"/>
      <c r="E19" s="48"/>
    </row>
    <row r="20" spans="1:5" s="73" customFormat="1" ht="12" customHeight="1" x14ac:dyDescent="0.2">
      <c r="A20" s="26" t="s">
        <v>100</v>
      </c>
      <c r="B20" s="75" t="s">
        <v>242</v>
      </c>
      <c r="C20" s="65">
        <v>8747315</v>
      </c>
      <c r="D20" s="65">
        <v>6936200</v>
      </c>
      <c r="E20" s="48">
        <v>4911912</v>
      </c>
    </row>
    <row r="21" spans="1:5" s="73" customFormat="1" ht="12" customHeight="1" thickBot="1" x14ac:dyDescent="0.25">
      <c r="A21" s="28" t="s">
        <v>106</v>
      </c>
      <c r="B21" s="76" t="s">
        <v>145</v>
      </c>
      <c r="C21" s="67"/>
      <c r="D21" s="67"/>
      <c r="E21" s="50"/>
    </row>
    <row r="22" spans="1:5" s="73" customFormat="1" ht="20.25" customHeight="1" thickBot="1" x14ac:dyDescent="0.25">
      <c r="A22" s="32" t="s">
        <v>66</v>
      </c>
      <c r="B22" s="33" t="s">
        <v>146</v>
      </c>
      <c r="C22" s="64">
        <f>SUM(C23:C27)</f>
        <v>0</v>
      </c>
      <c r="D22" s="64">
        <f>SUM(D23:D27)</f>
        <v>9646135</v>
      </c>
      <c r="E22" s="47">
        <f>SUM(E23:E27)</f>
        <v>9646135</v>
      </c>
    </row>
    <row r="23" spans="1:5" s="73" customFormat="1" ht="12" customHeight="1" x14ac:dyDescent="0.2">
      <c r="A23" s="27" t="s">
        <v>79</v>
      </c>
      <c r="B23" s="74" t="s">
        <v>147</v>
      </c>
      <c r="C23" s="66"/>
      <c r="D23" s="66"/>
      <c r="E23" s="49"/>
    </row>
    <row r="24" spans="1:5" s="73" customFormat="1" ht="12" customHeight="1" x14ac:dyDescent="0.2">
      <c r="A24" s="26" t="s">
        <v>80</v>
      </c>
      <c r="B24" s="75" t="s">
        <v>243</v>
      </c>
      <c r="C24" s="65"/>
      <c r="D24" s="65"/>
      <c r="E24" s="48"/>
    </row>
    <row r="25" spans="1:5" s="73" customFormat="1" ht="12" customHeight="1" x14ac:dyDescent="0.2">
      <c r="A25" s="26" t="s">
        <v>81</v>
      </c>
      <c r="B25" s="75" t="s">
        <v>244</v>
      </c>
      <c r="C25" s="65"/>
      <c r="D25" s="65"/>
      <c r="E25" s="48"/>
    </row>
    <row r="26" spans="1:5" s="73" customFormat="1" ht="12" customHeight="1" x14ac:dyDescent="0.2">
      <c r="A26" s="26" t="s">
        <v>82</v>
      </c>
      <c r="B26" s="75" t="s">
        <v>245</v>
      </c>
      <c r="C26" s="65"/>
      <c r="D26" s="65"/>
      <c r="E26" s="48"/>
    </row>
    <row r="27" spans="1:5" s="73" customFormat="1" ht="12" customHeight="1" x14ac:dyDescent="0.2">
      <c r="A27" s="26" t="s">
        <v>115</v>
      </c>
      <c r="B27" s="75" t="s">
        <v>246</v>
      </c>
      <c r="C27" s="65"/>
      <c r="D27" s="65">
        <v>9646135</v>
      </c>
      <c r="E27" s="48">
        <v>9646135</v>
      </c>
    </row>
    <row r="28" spans="1:5" s="73" customFormat="1" ht="12" customHeight="1" thickBot="1" x14ac:dyDescent="0.25">
      <c r="A28" s="28" t="s">
        <v>116</v>
      </c>
      <c r="B28" s="56" t="s">
        <v>148</v>
      </c>
      <c r="C28" s="67"/>
      <c r="D28" s="67"/>
      <c r="E28" s="50"/>
    </row>
    <row r="29" spans="1:5" s="73" customFormat="1" ht="12" customHeight="1" thickBot="1" x14ac:dyDescent="0.25">
      <c r="A29" s="32" t="s">
        <v>117</v>
      </c>
      <c r="B29" s="33" t="s">
        <v>149</v>
      </c>
      <c r="C29" s="70">
        <f>C30+C34</f>
        <v>85500000</v>
      </c>
      <c r="D29" s="70">
        <f>D30+D34</f>
        <v>116601000</v>
      </c>
      <c r="E29" s="70">
        <f>E30+E34</f>
        <v>116590466</v>
      </c>
    </row>
    <row r="30" spans="1:5" s="73" customFormat="1" ht="12" customHeight="1" x14ac:dyDescent="0.2">
      <c r="A30" s="27" t="s">
        <v>150</v>
      </c>
      <c r="B30" s="74" t="s">
        <v>151</v>
      </c>
      <c r="C30" s="83">
        <f>+C31+C32+C33</f>
        <v>85100000</v>
      </c>
      <c r="D30" s="83">
        <f t="shared" ref="D30:E30" si="0">+D31+D32+D33</f>
        <v>114521000</v>
      </c>
      <c r="E30" s="83">
        <f t="shared" si="0"/>
        <v>114511112</v>
      </c>
    </row>
    <row r="31" spans="1:5" s="73" customFormat="1" ht="12" customHeight="1" x14ac:dyDescent="0.2">
      <c r="A31" s="26" t="s">
        <v>152</v>
      </c>
      <c r="B31" s="75" t="s">
        <v>153</v>
      </c>
      <c r="C31" s="65">
        <v>19000000</v>
      </c>
      <c r="D31" s="65">
        <v>33710000</v>
      </c>
      <c r="E31" s="48">
        <v>33700439</v>
      </c>
    </row>
    <row r="32" spans="1:5" s="73" customFormat="1" ht="12" customHeight="1" x14ac:dyDescent="0.2">
      <c r="A32" s="26" t="s">
        <v>154</v>
      </c>
      <c r="B32" s="295" t="s">
        <v>654</v>
      </c>
      <c r="C32" s="65">
        <v>65000000</v>
      </c>
      <c r="D32" s="65">
        <v>79455000</v>
      </c>
      <c r="E32" s="48">
        <v>79454673</v>
      </c>
    </row>
    <row r="33" spans="1:5" s="73" customFormat="1" ht="12" customHeight="1" x14ac:dyDescent="0.2">
      <c r="A33" s="26" t="s">
        <v>655</v>
      </c>
      <c r="B33" s="295" t="s">
        <v>656</v>
      </c>
      <c r="C33" s="65">
        <v>1100000</v>
      </c>
      <c r="D33" s="65">
        <v>1356000</v>
      </c>
      <c r="E33" s="48">
        <v>1356000</v>
      </c>
    </row>
    <row r="34" spans="1:5" s="73" customFormat="1" ht="12" customHeight="1" thickBot="1" x14ac:dyDescent="0.25">
      <c r="A34" s="28" t="s">
        <v>155</v>
      </c>
      <c r="B34" s="56" t="s">
        <v>156</v>
      </c>
      <c r="C34" s="67">
        <v>400000</v>
      </c>
      <c r="D34" s="67">
        <v>2080000</v>
      </c>
      <c r="E34" s="50">
        <v>2079354</v>
      </c>
    </row>
    <row r="35" spans="1:5" s="73" customFormat="1" ht="12" customHeight="1" thickBot="1" x14ac:dyDescent="0.25">
      <c r="A35" s="32" t="s">
        <v>68</v>
      </c>
      <c r="B35" s="33" t="s">
        <v>157</v>
      </c>
      <c r="C35" s="64">
        <f>SUM(C36:C45)</f>
        <v>9385600</v>
      </c>
      <c r="D35" s="64">
        <f>SUM(D36:D45)</f>
        <v>15783728</v>
      </c>
      <c r="E35" s="64">
        <f>SUM(E36:E45)</f>
        <v>15253927</v>
      </c>
    </row>
    <row r="36" spans="1:5" s="73" customFormat="1" ht="12" customHeight="1" x14ac:dyDescent="0.2">
      <c r="A36" s="27" t="s">
        <v>83</v>
      </c>
      <c r="B36" s="74" t="s">
        <v>158</v>
      </c>
      <c r="C36" s="66"/>
      <c r="D36" s="66"/>
      <c r="E36" s="49"/>
    </row>
    <row r="37" spans="1:5" s="73" customFormat="1" ht="12" customHeight="1" x14ac:dyDescent="0.2">
      <c r="A37" s="26" t="s">
        <v>84</v>
      </c>
      <c r="B37" s="75" t="s">
        <v>159</v>
      </c>
      <c r="C37" s="65">
        <v>4945600</v>
      </c>
      <c r="D37" s="65">
        <v>5032600</v>
      </c>
      <c r="E37" s="48">
        <v>5033430</v>
      </c>
    </row>
    <row r="38" spans="1:5" s="73" customFormat="1" ht="12" customHeight="1" x14ac:dyDescent="0.2">
      <c r="A38" s="26" t="s">
        <v>85</v>
      </c>
      <c r="B38" s="75" t="s">
        <v>160</v>
      </c>
      <c r="C38" s="65"/>
      <c r="D38" s="65">
        <v>4958664</v>
      </c>
      <c r="E38" s="48">
        <v>4380042</v>
      </c>
    </row>
    <row r="39" spans="1:5" s="73" customFormat="1" ht="12" customHeight="1" x14ac:dyDescent="0.2">
      <c r="A39" s="26" t="s">
        <v>118</v>
      </c>
      <c r="B39" s="75" t="s">
        <v>161</v>
      </c>
      <c r="C39" s="65">
        <v>3400000</v>
      </c>
      <c r="D39" s="65">
        <v>3402464</v>
      </c>
      <c r="E39" s="48">
        <v>3402464</v>
      </c>
    </row>
    <row r="40" spans="1:5" s="73" customFormat="1" ht="12" customHeight="1" x14ac:dyDescent="0.2">
      <c r="A40" s="26" t="s">
        <v>119</v>
      </c>
      <c r="B40" s="75" t="s">
        <v>162</v>
      </c>
      <c r="C40" s="65">
        <v>1000000</v>
      </c>
      <c r="D40" s="65">
        <v>1000000</v>
      </c>
      <c r="E40" s="48">
        <v>1081927</v>
      </c>
    </row>
    <row r="41" spans="1:5" s="73" customFormat="1" ht="12" customHeight="1" x14ac:dyDescent="0.2">
      <c r="A41" s="26" t="s">
        <v>120</v>
      </c>
      <c r="B41" s="75" t="s">
        <v>163</v>
      </c>
      <c r="C41" s="65"/>
      <c r="D41" s="65">
        <v>1350000</v>
      </c>
      <c r="E41" s="48">
        <v>1350000</v>
      </c>
    </row>
    <row r="42" spans="1:5" s="73" customFormat="1" ht="12" customHeight="1" x14ac:dyDescent="0.2">
      <c r="A42" s="26" t="s">
        <v>121</v>
      </c>
      <c r="B42" s="75" t="s">
        <v>164</v>
      </c>
      <c r="C42" s="65"/>
      <c r="D42" s="65"/>
      <c r="E42" s="48"/>
    </row>
    <row r="43" spans="1:5" s="73" customFormat="1" ht="12" customHeight="1" x14ac:dyDescent="0.2">
      <c r="A43" s="26" t="s">
        <v>122</v>
      </c>
      <c r="B43" s="75" t="s">
        <v>165</v>
      </c>
      <c r="C43" s="65">
        <v>0</v>
      </c>
      <c r="D43" s="65">
        <v>0</v>
      </c>
      <c r="E43" s="48">
        <v>48</v>
      </c>
    </row>
    <row r="44" spans="1:5" s="73" customFormat="1" ht="12" customHeight="1" x14ac:dyDescent="0.2">
      <c r="A44" s="26" t="s">
        <v>166</v>
      </c>
      <c r="B44" s="75" t="s">
        <v>167</v>
      </c>
      <c r="C44" s="68"/>
      <c r="D44" s="68"/>
      <c r="E44" s="51"/>
    </row>
    <row r="45" spans="1:5" s="73" customFormat="1" ht="12" customHeight="1" thickBot="1" x14ac:dyDescent="0.25">
      <c r="A45" s="28" t="s">
        <v>168</v>
      </c>
      <c r="B45" s="76" t="s">
        <v>169</v>
      </c>
      <c r="C45" s="69">
        <v>40000</v>
      </c>
      <c r="D45" s="69">
        <v>40000</v>
      </c>
      <c r="E45" s="52">
        <v>6016</v>
      </c>
    </row>
    <row r="46" spans="1:5" s="73" customFormat="1" ht="12" customHeight="1" thickBot="1" x14ac:dyDescent="0.25">
      <c r="A46" s="32" t="s">
        <v>69</v>
      </c>
      <c r="B46" s="33" t="s">
        <v>170</v>
      </c>
      <c r="C46" s="64">
        <f>SUM(C47:C51)</f>
        <v>7568000</v>
      </c>
      <c r="D46" s="64">
        <f>SUM(D47:D51)</f>
        <v>8092005</v>
      </c>
      <c r="E46" s="47">
        <f>SUM(E47:E51)</f>
        <v>8091965</v>
      </c>
    </row>
    <row r="47" spans="1:5" s="73" customFormat="1" ht="12" customHeight="1" x14ac:dyDescent="0.2">
      <c r="A47" s="27" t="s">
        <v>86</v>
      </c>
      <c r="B47" s="74" t="s">
        <v>171</v>
      </c>
      <c r="C47" s="85"/>
      <c r="D47" s="85"/>
      <c r="E47" s="53"/>
    </row>
    <row r="48" spans="1:5" s="73" customFormat="1" ht="12" customHeight="1" x14ac:dyDescent="0.2">
      <c r="A48" s="26" t="s">
        <v>87</v>
      </c>
      <c r="B48" s="75" t="s">
        <v>172</v>
      </c>
      <c r="C48" s="68">
        <v>7568000</v>
      </c>
      <c r="D48" s="68">
        <v>8092005</v>
      </c>
      <c r="E48" s="51">
        <v>8091965</v>
      </c>
    </row>
    <row r="49" spans="1:5" s="73" customFormat="1" ht="12" customHeight="1" x14ac:dyDescent="0.2">
      <c r="A49" s="26" t="s">
        <v>173</v>
      </c>
      <c r="B49" s="75" t="s">
        <v>174</v>
      </c>
      <c r="C49" s="68"/>
      <c r="D49" s="68"/>
      <c r="E49" s="51">
        <v>0</v>
      </c>
    </row>
    <row r="50" spans="1:5" s="73" customFormat="1" ht="12" customHeight="1" x14ac:dyDescent="0.2">
      <c r="A50" s="26" t="s">
        <v>175</v>
      </c>
      <c r="B50" s="75" t="s">
        <v>176</v>
      </c>
      <c r="C50" s="68"/>
      <c r="D50" s="68"/>
      <c r="E50" s="51"/>
    </row>
    <row r="51" spans="1:5" s="73" customFormat="1" ht="12" customHeight="1" thickBot="1" x14ac:dyDescent="0.25">
      <c r="A51" s="28" t="s">
        <v>177</v>
      </c>
      <c r="B51" s="76" t="s">
        <v>178</v>
      </c>
      <c r="C51" s="69"/>
      <c r="D51" s="69"/>
      <c r="E51" s="52"/>
    </row>
    <row r="52" spans="1:5" s="73" customFormat="1" ht="17.25" customHeight="1" thickBot="1" x14ac:dyDescent="0.25">
      <c r="A52" s="32" t="s">
        <v>123</v>
      </c>
      <c r="B52" s="33" t="s">
        <v>179</v>
      </c>
      <c r="C52" s="64">
        <f>SUM(C53:C55)</f>
        <v>0</v>
      </c>
      <c r="D52" s="64">
        <f>SUM(D53:D55)</f>
        <v>991938</v>
      </c>
      <c r="E52" s="47">
        <f>SUM(E53:E55)</f>
        <v>991938</v>
      </c>
    </row>
    <row r="53" spans="1:5" s="73" customFormat="1" ht="12" customHeight="1" x14ac:dyDescent="0.2">
      <c r="A53" s="27" t="s">
        <v>88</v>
      </c>
      <c r="B53" s="74" t="s">
        <v>180</v>
      </c>
      <c r="C53" s="66"/>
      <c r="D53" s="66"/>
      <c r="E53" s="49"/>
    </row>
    <row r="54" spans="1:5" s="73" customFormat="1" ht="12" customHeight="1" x14ac:dyDescent="0.2">
      <c r="A54" s="26" t="s">
        <v>89</v>
      </c>
      <c r="B54" s="75" t="s">
        <v>181</v>
      </c>
      <c r="C54" s="65"/>
      <c r="D54" s="65"/>
      <c r="E54" s="48"/>
    </row>
    <row r="55" spans="1:5" s="73" customFormat="1" ht="12" customHeight="1" x14ac:dyDescent="0.2">
      <c r="A55" s="26" t="s">
        <v>182</v>
      </c>
      <c r="B55" s="75" t="s">
        <v>183</v>
      </c>
      <c r="C55" s="65">
        <v>0</v>
      </c>
      <c r="D55" s="65">
        <v>991938</v>
      </c>
      <c r="E55" s="48">
        <v>991938</v>
      </c>
    </row>
    <row r="56" spans="1:5" s="73" customFormat="1" ht="12" customHeight="1" thickBot="1" x14ac:dyDescent="0.25">
      <c r="A56" s="28" t="s">
        <v>184</v>
      </c>
      <c r="B56" s="76" t="s">
        <v>185</v>
      </c>
      <c r="C56" s="67"/>
      <c r="D56" s="67"/>
      <c r="E56" s="50"/>
    </row>
    <row r="57" spans="1:5" s="73" customFormat="1" ht="12" customHeight="1" thickBot="1" x14ac:dyDescent="0.25">
      <c r="A57" s="32" t="s">
        <v>71</v>
      </c>
      <c r="B57" s="54" t="s">
        <v>186</v>
      </c>
      <c r="C57" s="64">
        <f>SUM(C58:C60)</f>
        <v>19931400</v>
      </c>
      <c r="D57" s="64">
        <f>SUM(D58:D60)</f>
        <v>19931400</v>
      </c>
      <c r="E57" s="47">
        <f>SUM(E58:E60)</f>
        <v>19931400</v>
      </c>
    </row>
    <row r="58" spans="1:5" s="73" customFormat="1" ht="12" customHeight="1" x14ac:dyDescent="0.2">
      <c r="A58" s="27" t="s">
        <v>124</v>
      </c>
      <c r="B58" s="74" t="s">
        <v>187</v>
      </c>
      <c r="C58" s="68"/>
      <c r="D58" s="68"/>
      <c r="E58" s="51"/>
    </row>
    <row r="59" spans="1:5" s="73" customFormat="1" ht="12" customHeight="1" x14ac:dyDescent="0.2">
      <c r="A59" s="26" t="s">
        <v>125</v>
      </c>
      <c r="B59" s="75" t="s">
        <v>188</v>
      </c>
      <c r="C59" s="68"/>
      <c r="D59" s="68"/>
      <c r="E59" s="51"/>
    </row>
    <row r="60" spans="1:5" s="73" customFormat="1" ht="12" customHeight="1" x14ac:dyDescent="0.2">
      <c r="A60" s="26" t="s">
        <v>135</v>
      </c>
      <c r="B60" s="75" t="s">
        <v>189</v>
      </c>
      <c r="C60" s="68">
        <v>19931400</v>
      </c>
      <c r="D60" s="68">
        <v>19931400</v>
      </c>
      <c r="E60" s="51">
        <v>19931400</v>
      </c>
    </row>
    <row r="61" spans="1:5" s="73" customFormat="1" ht="12" customHeight="1" thickBot="1" x14ac:dyDescent="0.25">
      <c r="A61" s="28" t="s">
        <v>190</v>
      </c>
      <c r="B61" s="76" t="s">
        <v>191</v>
      </c>
      <c r="C61" s="68"/>
      <c r="D61" s="68"/>
      <c r="E61" s="51"/>
    </row>
    <row r="62" spans="1:5" s="73" customFormat="1" ht="12" customHeight="1" thickBot="1" x14ac:dyDescent="0.25">
      <c r="A62" s="32" t="s">
        <v>72</v>
      </c>
      <c r="B62" s="33" t="s">
        <v>192</v>
      </c>
      <c r="C62" s="70">
        <f>+C7+C15+C22+C29+C35+C46+C52+C57</f>
        <v>229937469</v>
      </c>
      <c r="D62" s="70">
        <f>+D7+D15+D22+D29+D35+D46+D52+D57</f>
        <v>283711124</v>
      </c>
      <c r="E62" s="81">
        <f>+E7+E15+E22+E29+E35+E46+E52+E57</f>
        <v>281146461</v>
      </c>
    </row>
    <row r="63" spans="1:5" s="73" customFormat="1" ht="12" customHeight="1" thickBot="1" x14ac:dyDescent="0.25">
      <c r="A63" s="86" t="s">
        <v>193</v>
      </c>
      <c r="B63" s="54" t="s">
        <v>194</v>
      </c>
      <c r="C63" s="64">
        <f>+C64+C65+C66</f>
        <v>0</v>
      </c>
      <c r="D63" s="64">
        <f>+D64+D65+D66</f>
        <v>0</v>
      </c>
      <c r="E63" s="47">
        <f>+E64+E65+E66</f>
        <v>0</v>
      </c>
    </row>
    <row r="64" spans="1:5" s="73" customFormat="1" ht="12" customHeight="1" x14ac:dyDescent="0.2">
      <c r="A64" s="27" t="s">
        <v>195</v>
      </c>
      <c r="B64" s="74" t="s">
        <v>196</v>
      </c>
      <c r="C64" s="68"/>
      <c r="D64" s="68"/>
      <c r="E64" s="51"/>
    </row>
    <row r="65" spans="1:5" s="73" customFormat="1" ht="12" customHeight="1" x14ac:dyDescent="0.2">
      <c r="A65" s="26" t="s">
        <v>197</v>
      </c>
      <c r="B65" s="75" t="s">
        <v>198</v>
      </c>
      <c r="C65" s="68"/>
      <c r="D65" s="68"/>
      <c r="E65" s="51"/>
    </row>
    <row r="66" spans="1:5" s="73" customFormat="1" ht="12" customHeight="1" thickBot="1" x14ac:dyDescent="0.25">
      <c r="A66" s="28" t="s">
        <v>199</v>
      </c>
      <c r="B66" s="12" t="s">
        <v>10</v>
      </c>
      <c r="C66" s="68"/>
      <c r="D66" s="68"/>
      <c r="E66" s="51"/>
    </row>
    <row r="67" spans="1:5" s="73" customFormat="1" ht="12" customHeight="1" thickBot="1" x14ac:dyDescent="0.25">
      <c r="A67" s="86" t="s">
        <v>200</v>
      </c>
      <c r="B67" s="54" t="s">
        <v>201</v>
      </c>
      <c r="C67" s="64">
        <f>+C68+C69+C70+C71</f>
        <v>0</v>
      </c>
      <c r="D67" s="64">
        <f>+D68+D69+D70+D71</f>
        <v>0</v>
      </c>
      <c r="E67" s="47">
        <f>+E68+E69+E70+E71</f>
        <v>0</v>
      </c>
    </row>
    <row r="68" spans="1:5" s="73" customFormat="1" ht="13.5" customHeight="1" x14ac:dyDescent="0.2">
      <c r="A68" s="27" t="s">
        <v>110</v>
      </c>
      <c r="B68" s="74" t="s">
        <v>202</v>
      </c>
      <c r="C68" s="68"/>
      <c r="D68" s="68">
        <v>0</v>
      </c>
      <c r="E68" s="51"/>
    </row>
    <row r="69" spans="1:5" s="73" customFormat="1" ht="12" customHeight="1" x14ac:dyDescent="0.2">
      <c r="A69" s="26" t="s">
        <v>111</v>
      </c>
      <c r="B69" s="75" t="s">
        <v>203</v>
      </c>
      <c r="C69" s="68"/>
      <c r="D69" s="68"/>
      <c r="E69" s="51"/>
    </row>
    <row r="70" spans="1:5" s="73" customFormat="1" ht="12" customHeight="1" x14ac:dyDescent="0.2">
      <c r="A70" s="26" t="s">
        <v>204</v>
      </c>
      <c r="B70" s="75" t="s">
        <v>205</v>
      </c>
      <c r="C70" s="68"/>
      <c r="D70" s="68"/>
      <c r="E70" s="51"/>
    </row>
    <row r="71" spans="1:5" s="73" customFormat="1" ht="12" customHeight="1" thickBot="1" x14ac:dyDescent="0.25">
      <c r="A71" s="28" t="s">
        <v>206</v>
      </c>
      <c r="B71" s="76" t="s">
        <v>207</v>
      </c>
      <c r="C71" s="68"/>
      <c r="D71" s="68"/>
      <c r="E71" s="51"/>
    </row>
    <row r="72" spans="1:5" s="73" customFormat="1" ht="12" customHeight="1" thickBot="1" x14ac:dyDescent="0.25">
      <c r="A72" s="86" t="s">
        <v>208</v>
      </c>
      <c r="B72" s="54" t="s">
        <v>209</v>
      </c>
      <c r="C72" s="64">
        <f>+C73+C74</f>
        <v>27100000</v>
      </c>
      <c r="D72" s="64">
        <f>+D73+D74</f>
        <v>19662733</v>
      </c>
      <c r="E72" s="47">
        <f>+E73+E74</f>
        <v>19662733</v>
      </c>
    </row>
    <row r="73" spans="1:5" s="73" customFormat="1" ht="12" customHeight="1" x14ac:dyDescent="0.2">
      <c r="A73" s="27" t="s">
        <v>210</v>
      </c>
      <c r="B73" s="74" t="s">
        <v>211</v>
      </c>
      <c r="C73" s="68">
        <v>27100000</v>
      </c>
      <c r="D73" s="68">
        <v>19662733</v>
      </c>
      <c r="E73" s="51">
        <v>19662733</v>
      </c>
    </row>
    <row r="74" spans="1:5" s="73" customFormat="1" ht="12" customHeight="1" thickBot="1" x14ac:dyDescent="0.25">
      <c r="A74" s="28" t="s">
        <v>212</v>
      </c>
      <c r="B74" s="76" t="s">
        <v>213</v>
      </c>
      <c r="C74" s="68"/>
      <c r="D74" s="68"/>
      <c r="E74" s="51"/>
    </row>
    <row r="75" spans="1:5" s="73" customFormat="1" ht="12" customHeight="1" thickBot="1" x14ac:dyDescent="0.25">
      <c r="A75" s="86" t="s">
        <v>214</v>
      </c>
      <c r="B75" s="54" t="s">
        <v>215</v>
      </c>
      <c r="C75" s="64">
        <f>+C76+C77+C78</f>
        <v>0</v>
      </c>
      <c r="D75" s="64">
        <f>+D76+D77+D78</f>
        <v>3478927</v>
      </c>
      <c r="E75" s="47">
        <f>+E76+E77+E78</f>
        <v>3478927</v>
      </c>
    </row>
    <row r="76" spans="1:5" s="73" customFormat="1" ht="12" customHeight="1" x14ac:dyDescent="0.2">
      <c r="A76" s="27" t="s">
        <v>216</v>
      </c>
      <c r="B76" s="74" t="s">
        <v>217</v>
      </c>
      <c r="C76" s="68">
        <v>0</v>
      </c>
      <c r="D76" s="68">
        <v>3478927</v>
      </c>
      <c r="E76" s="51">
        <v>3478927</v>
      </c>
    </row>
    <row r="77" spans="1:5" s="73" customFormat="1" ht="12" customHeight="1" x14ac:dyDescent="0.2">
      <c r="A77" s="26" t="s">
        <v>218</v>
      </c>
      <c r="B77" s="75" t="s">
        <v>219</v>
      </c>
      <c r="C77" s="68"/>
      <c r="D77" s="68"/>
      <c r="E77" s="51"/>
    </row>
    <row r="78" spans="1:5" s="73" customFormat="1" ht="12" customHeight="1" thickBot="1" x14ac:dyDescent="0.25">
      <c r="A78" s="28" t="s">
        <v>220</v>
      </c>
      <c r="B78" s="56" t="s">
        <v>221</v>
      </c>
      <c r="C78" s="68"/>
      <c r="D78" s="68"/>
      <c r="E78" s="51"/>
    </row>
    <row r="79" spans="1:5" s="73" customFormat="1" ht="12" customHeight="1" thickBot="1" x14ac:dyDescent="0.25">
      <c r="A79" s="86" t="s">
        <v>222</v>
      </c>
      <c r="B79" s="54" t="s">
        <v>223</v>
      </c>
      <c r="C79" s="64">
        <f>+C80+C81+C82+C83</f>
        <v>0</v>
      </c>
      <c r="D79" s="64">
        <f>+D80+D81+D82+D83</f>
        <v>0</v>
      </c>
      <c r="E79" s="47">
        <f>+E80+E81+E82+E83</f>
        <v>0</v>
      </c>
    </row>
    <row r="80" spans="1:5" s="73" customFormat="1" ht="12" customHeight="1" x14ac:dyDescent="0.2">
      <c r="A80" s="77" t="s">
        <v>224</v>
      </c>
      <c r="B80" s="74" t="s">
        <v>225</v>
      </c>
      <c r="C80" s="68"/>
      <c r="D80" s="68"/>
      <c r="E80" s="51"/>
    </row>
    <row r="81" spans="1:5" s="73" customFormat="1" ht="12" customHeight="1" x14ac:dyDescent="0.2">
      <c r="A81" s="78" t="s">
        <v>226</v>
      </c>
      <c r="B81" s="75" t="s">
        <v>227</v>
      </c>
      <c r="C81" s="68"/>
      <c r="D81" s="68"/>
      <c r="E81" s="51"/>
    </row>
    <row r="82" spans="1:5" s="73" customFormat="1" ht="12" customHeight="1" x14ac:dyDescent="0.2">
      <c r="A82" s="78" t="s">
        <v>228</v>
      </c>
      <c r="B82" s="75" t="s">
        <v>229</v>
      </c>
      <c r="C82" s="68"/>
      <c r="D82" s="68"/>
      <c r="E82" s="51"/>
    </row>
    <row r="83" spans="1:5" s="73" customFormat="1" ht="12" customHeight="1" thickBot="1" x14ac:dyDescent="0.25">
      <c r="A83" s="87" t="s">
        <v>230</v>
      </c>
      <c r="B83" s="56" t="s">
        <v>231</v>
      </c>
      <c r="C83" s="68"/>
      <c r="D83" s="68"/>
      <c r="E83" s="51"/>
    </row>
    <row r="84" spans="1:5" s="73" customFormat="1" ht="12" customHeight="1" thickBot="1" x14ac:dyDescent="0.25">
      <c r="A84" s="86" t="s">
        <v>232</v>
      </c>
      <c r="B84" s="54" t="s">
        <v>0</v>
      </c>
      <c r="C84" s="89"/>
      <c r="D84" s="89"/>
      <c r="E84" s="90"/>
    </row>
    <row r="85" spans="1:5" s="73" customFormat="1" ht="12" customHeight="1" thickBot="1" x14ac:dyDescent="0.25">
      <c r="A85" s="86" t="s">
        <v>1</v>
      </c>
      <c r="B85" s="10" t="s">
        <v>2</v>
      </c>
      <c r="C85" s="70">
        <f>+C63+C67+C72+C75+C79+C84</f>
        <v>27100000</v>
      </c>
      <c r="D85" s="70">
        <f>+D63+D67+D72+D75+D79+D84</f>
        <v>23141660</v>
      </c>
      <c r="E85" s="81">
        <f>+E63+E67+E72+E75+E79+E84</f>
        <v>23141660</v>
      </c>
    </row>
    <row r="86" spans="1:5" s="73" customFormat="1" ht="24" customHeight="1" thickBot="1" x14ac:dyDescent="0.25">
      <c r="A86" s="88" t="s">
        <v>3</v>
      </c>
      <c r="B86" s="13" t="s">
        <v>4</v>
      </c>
      <c r="C86" s="70">
        <f>+C62+C85</f>
        <v>257037469</v>
      </c>
      <c r="D86" s="70">
        <f>+D62+D85</f>
        <v>306852784</v>
      </c>
      <c r="E86" s="81">
        <f>+E62+E85</f>
        <v>304288121</v>
      </c>
    </row>
    <row r="87" spans="1:5" s="73" customFormat="1" ht="12" customHeight="1" x14ac:dyDescent="0.2">
      <c r="A87" s="8"/>
      <c r="B87" s="8"/>
      <c r="C87" s="9"/>
      <c r="D87" s="9"/>
      <c r="E87" s="9"/>
    </row>
    <row r="88" spans="1:5" ht="16.5" customHeight="1" x14ac:dyDescent="0.25">
      <c r="A88" s="300" t="s">
        <v>74</v>
      </c>
      <c r="B88" s="300"/>
      <c r="C88" s="300"/>
      <c r="D88" s="300"/>
      <c r="E88" s="300"/>
    </row>
    <row r="89" spans="1:5" ht="16.5" customHeight="1" thickBot="1" x14ac:dyDescent="0.3">
      <c r="A89" s="2" t="s">
        <v>113</v>
      </c>
      <c r="B89" s="2"/>
      <c r="C89" s="41"/>
      <c r="D89" s="41"/>
      <c r="E89" s="41" t="s">
        <v>234</v>
      </c>
    </row>
    <row r="90" spans="1:5" ht="16.5" customHeight="1" x14ac:dyDescent="0.25">
      <c r="A90" s="301" t="s">
        <v>78</v>
      </c>
      <c r="B90" s="303" t="s">
        <v>137</v>
      </c>
      <c r="C90" s="305">
        <v>2024</v>
      </c>
      <c r="D90" s="305"/>
      <c r="E90" s="306"/>
    </row>
    <row r="91" spans="1:5" ht="38.1" customHeight="1" thickBot="1" x14ac:dyDescent="0.3">
      <c r="A91" s="302"/>
      <c r="B91" s="304"/>
      <c r="C91" s="3" t="s">
        <v>138</v>
      </c>
      <c r="D91" s="3" t="s">
        <v>139</v>
      </c>
      <c r="E91" s="4" t="s">
        <v>140</v>
      </c>
    </row>
    <row r="92" spans="1:5" s="72" customFormat="1" ht="12" customHeight="1" thickBot="1" x14ac:dyDescent="0.25">
      <c r="A92" s="37" t="s">
        <v>5</v>
      </c>
      <c r="B92" s="38" t="s">
        <v>6</v>
      </c>
      <c r="C92" s="38" t="s">
        <v>7</v>
      </c>
      <c r="D92" s="38" t="s">
        <v>8</v>
      </c>
      <c r="E92" s="39" t="s">
        <v>9</v>
      </c>
    </row>
    <row r="93" spans="1:5" ht="12" customHeight="1" thickBot="1" x14ac:dyDescent="0.3">
      <c r="A93" s="34" t="s">
        <v>64</v>
      </c>
      <c r="B93" s="36" t="s">
        <v>11</v>
      </c>
      <c r="C93" s="63">
        <f>SUM(C94:C98)</f>
        <v>239349688</v>
      </c>
      <c r="D93" s="63">
        <f>SUM(D94:D98)</f>
        <v>250665816</v>
      </c>
      <c r="E93" s="18">
        <f>SUM(E94:E98)</f>
        <v>225583866</v>
      </c>
    </row>
    <row r="94" spans="1:5" ht="12" customHeight="1" x14ac:dyDescent="0.25">
      <c r="A94" s="29" t="s">
        <v>90</v>
      </c>
      <c r="B94" s="22" t="s">
        <v>75</v>
      </c>
      <c r="C94" s="5">
        <v>53703175</v>
      </c>
      <c r="D94" s="5">
        <v>55239050</v>
      </c>
      <c r="E94" s="17">
        <v>51565589</v>
      </c>
    </row>
    <row r="95" spans="1:5" ht="12" customHeight="1" x14ac:dyDescent="0.25">
      <c r="A95" s="26" t="s">
        <v>91</v>
      </c>
      <c r="B95" s="20" t="s">
        <v>126</v>
      </c>
      <c r="C95" s="65">
        <v>4140343</v>
      </c>
      <c r="D95" s="65">
        <v>4284549</v>
      </c>
      <c r="E95" s="48">
        <v>3829217</v>
      </c>
    </row>
    <row r="96" spans="1:5" ht="12" customHeight="1" x14ac:dyDescent="0.25">
      <c r="A96" s="26" t="s">
        <v>92</v>
      </c>
      <c r="B96" s="20" t="s">
        <v>109</v>
      </c>
      <c r="C96" s="67">
        <v>63964000</v>
      </c>
      <c r="D96" s="67">
        <v>71783007</v>
      </c>
      <c r="E96" s="50">
        <v>54915722</v>
      </c>
    </row>
    <row r="97" spans="1:5" ht="12" customHeight="1" x14ac:dyDescent="0.25">
      <c r="A97" s="26" t="s">
        <v>93</v>
      </c>
      <c r="B97" s="23" t="s">
        <v>127</v>
      </c>
      <c r="C97" s="67">
        <v>4600000</v>
      </c>
      <c r="D97" s="67">
        <v>4631700</v>
      </c>
      <c r="E97" s="50">
        <v>4631700</v>
      </c>
    </row>
    <row r="98" spans="1:5" ht="12" customHeight="1" x14ac:dyDescent="0.25">
      <c r="A98" s="26" t="s">
        <v>101</v>
      </c>
      <c r="B98" s="31" t="s">
        <v>128</v>
      </c>
      <c r="C98" s="67">
        <f>C103+C108+C99</f>
        <v>112942170</v>
      </c>
      <c r="D98" s="67">
        <f>D103+D108+D99</f>
        <v>114727510</v>
      </c>
      <c r="E98" s="67">
        <f>E103+E108+E99</f>
        <v>110641638</v>
      </c>
    </row>
    <row r="99" spans="1:5" ht="12" customHeight="1" x14ac:dyDescent="0.25">
      <c r="A99" s="26" t="s">
        <v>94</v>
      </c>
      <c r="B99" s="20" t="s">
        <v>12</v>
      </c>
      <c r="C99" s="67">
        <v>10694985</v>
      </c>
      <c r="D99" s="67">
        <v>12480325</v>
      </c>
      <c r="E99" s="50">
        <v>12480325</v>
      </c>
    </row>
    <row r="100" spans="1:5" ht="12" customHeight="1" x14ac:dyDescent="0.25">
      <c r="A100" s="26" t="s">
        <v>95</v>
      </c>
      <c r="B100" s="43" t="s">
        <v>13</v>
      </c>
      <c r="C100" s="67"/>
      <c r="D100" s="67"/>
      <c r="E100" s="50"/>
    </row>
    <row r="101" spans="1:5" ht="12" customHeight="1" x14ac:dyDescent="0.25">
      <c r="A101" s="26" t="s">
        <v>102</v>
      </c>
      <c r="B101" s="44" t="s">
        <v>14</v>
      </c>
      <c r="C101" s="67"/>
      <c r="D101" s="67"/>
      <c r="E101" s="50"/>
    </row>
    <row r="102" spans="1:5" ht="12" customHeight="1" x14ac:dyDescent="0.25">
      <c r="A102" s="26" t="s">
        <v>103</v>
      </c>
      <c r="B102" s="44" t="s">
        <v>15</v>
      </c>
      <c r="C102" s="67"/>
      <c r="D102" s="67"/>
      <c r="E102" s="50"/>
    </row>
    <row r="103" spans="1:5" ht="12" customHeight="1" x14ac:dyDescent="0.25">
      <c r="A103" s="26" t="s">
        <v>104</v>
      </c>
      <c r="B103" s="43" t="s">
        <v>16</v>
      </c>
      <c r="C103" s="67">
        <v>98622185</v>
      </c>
      <c r="D103" s="67">
        <v>98622185</v>
      </c>
      <c r="E103" s="50">
        <v>94942947</v>
      </c>
    </row>
    <row r="104" spans="1:5" ht="12" customHeight="1" x14ac:dyDescent="0.25">
      <c r="A104" s="26" t="s">
        <v>105</v>
      </c>
      <c r="B104" s="43" t="s">
        <v>17</v>
      </c>
      <c r="C104" s="67"/>
      <c r="D104" s="67"/>
      <c r="E104" s="50"/>
    </row>
    <row r="105" spans="1:5" ht="12" customHeight="1" x14ac:dyDescent="0.25">
      <c r="A105" s="26" t="s">
        <v>107</v>
      </c>
      <c r="B105" s="44" t="s">
        <v>18</v>
      </c>
      <c r="C105" s="67"/>
      <c r="D105" s="67"/>
      <c r="E105" s="50"/>
    </row>
    <row r="106" spans="1:5" ht="12" customHeight="1" x14ac:dyDescent="0.25">
      <c r="A106" s="25" t="s">
        <v>129</v>
      </c>
      <c r="B106" s="45" t="s">
        <v>19</v>
      </c>
      <c r="C106" s="67"/>
      <c r="D106" s="67"/>
      <c r="E106" s="50"/>
    </row>
    <row r="107" spans="1:5" ht="12" customHeight="1" x14ac:dyDescent="0.25">
      <c r="A107" s="26" t="s">
        <v>20</v>
      </c>
      <c r="B107" s="45" t="s">
        <v>21</v>
      </c>
      <c r="C107" s="67"/>
      <c r="D107" s="67"/>
      <c r="E107" s="50"/>
    </row>
    <row r="108" spans="1:5" ht="12" customHeight="1" thickBot="1" x14ac:dyDescent="0.3">
      <c r="A108" s="30" t="s">
        <v>22</v>
      </c>
      <c r="B108" s="46" t="s">
        <v>23</v>
      </c>
      <c r="C108" s="6">
        <v>3625000</v>
      </c>
      <c r="D108" s="6">
        <v>3625000</v>
      </c>
      <c r="E108" s="11">
        <v>3218366</v>
      </c>
    </row>
    <row r="109" spans="1:5" ht="12" customHeight="1" thickBot="1" x14ac:dyDescent="0.3">
      <c r="A109" s="32" t="s">
        <v>65</v>
      </c>
      <c r="B109" s="35" t="s">
        <v>24</v>
      </c>
      <c r="C109" s="64">
        <f>+C110+C112+C114</f>
        <v>11703966</v>
      </c>
      <c r="D109" s="64">
        <f>+D110+D112+D114</f>
        <v>27217716</v>
      </c>
      <c r="E109" s="47">
        <f>+E110+E112+E114</f>
        <v>22819316</v>
      </c>
    </row>
    <row r="110" spans="1:5" ht="12" customHeight="1" x14ac:dyDescent="0.25">
      <c r="A110" s="27" t="s">
        <v>96</v>
      </c>
      <c r="B110" s="20" t="s">
        <v>134</v>
      </c>
      <c r="C110" s="66">
        <v>2000000</v>
      </c>
      <c r="D110" s="66">
        <v>5496080</v>
      </c>
      <c r="E110" s="49">
        <v>2497740</v>
      </c>
    </row>
    <row r="111" spans="1:5" ht="12" customHeight="1" x14ac:dyDescent="0.25">
      <c r="A111" s="27" t="s">
        <v>97</v>
      </c>
      <c r="B111" s="24" t="s">
        <v>25</v>
      </c>
      <c r="C111" s="66"/>
      <c r="D111" s="66"/>
      <c r="E111" s="49"/>
    </row>
    <row r="112" spans="1:5" x14ac:dyDescent="0.25">
      <c r="A112" s="27" t="s">
        <v>98</v>
      </c>
      <c r="B112" s="24" t="s">
        <v>130</v>
      </c>
      <c r="C112" s="65">
        <v>9703966</v>
      </c>
      <c r="D112" s="65">
        <v>18711046</v>
      </c>
      <c r="E112" s="48">
        <v>17310986</v>
      </c>
    </row>
    <row r="113" spans="1:5" ht="12" customHeight="1" x14ac:dyDescent="0.25">
      <c r="A113" s="27" t="s">
        <v>99</v>
      </c>
      <c r="B113" s="24" t="s">
        <v>26</v>
      </c>
      <c r="C113" s="65"/>
      <c r="D113" s="65"/>
      <c r="E113" s="48"/>
    </row>
    <row r="114" spans="1:5" ht="12" customHeight="1" x14ac:dyDescent="0.25">
      <c r="A114" s="27" t="s">
        <v>100</v>
      </c>
      <c r="B114" s="56" t="s">
        <v>136</v>
      </c>
      <c r="C114" s="65">
        <f>C118</f>
        <v>0</v>
      </c>
      <c r="D114" s="65">
        <f t="shared" ref="D114:E114" si="1">D118</f>
        <v>3010590</v>
      </c>
      <c r="E114" s="65">
        <f t="shared" si="1"/>
        <v>3010590</v>
      </c>
    </row>
    <row r="115" spans="1:5" ht="21.75" customHeight="1" x14ac:dyDescent="0.25">
      <c r="A115" s="27" t="s">
        <v>106</v>
      </c>
      <c r="B115" s="55" t="s">
        <v>27</v>
      </c>
      <c r="C115" s="65"/>
      <c r="D115" s="65"/>
      <c r="E115" s="48"/>
    </row>
    <row r="116" spans="1:5" ht="24" customHeight="1" x14ac:dyDescent="0.25">
      <c r="A116" s="27" t="s">
        <v>108</v>
      </c>
      <c r="B116" s="71" t="s">
        <v>28</v>
      </c>
      <c r="C116" s="65"/>
      <c r="D116" s="65"/>
      <c r="E116" s="48"/>
    </row>
    <row r="117" spans="1:5" ht="18.75" customHeight="1" x14ac:dyDescent="0.25">
      <c r="A117" s="27" t="s">
        <v>131</v>
      </c>
      <c r="B117" s="44" t="s">
        <v>15</v>
      </c>
      <c r="C117" s="65"/>
      <c r="D117" s="65"/>
      <c r="E117" s="48"/>
    </row>
    <row r="118" spans="1:5" ht="12" customHeight="1" x14ac:dyDescent="0.25">
      <c r="A118" s="27" t="s">
        <v>132</v>
      </c>
      <c r="B118" s="44" t="s">
        <v>29</v>
      </c>
      <c r="C118" s="65"/>
      <c r="D118" s="65">
        <v>3010590</v>
      </c>
      <c r="E118" s="48">
        <v>3010590</v>
      </c>
    </row>
    <row r="119" spans="1:5" ht="12" customHeight="1" x14ac:dyDescent="0.25">
      <c r="A119" s="27" t="s">
        <v>133</v>
      </c>
      <c r="B119" s="44" t="s">
        <v>30</v>
      </c>
      <c r="C119" s="65"/>
      <c r="D119" s="65"/>
      <c r="E119" s="48"/>
    </row>
    <row r="120" spans="1:5" s="91" customFormat="1" ht="17.25" customHeight="1" x14ac:dyDescent="0.2">
      <c r="A120" s="27" t="s">
        <v>31</v>
      </c>
      <c r="B120" s="44" t="s">
        <v>18</v>
      </c>
      <c r="C120" s="65"/>
      <c r="D120" s="65"/>
      <c r="E120" s="48"/>
    </row>
    <row r="121" spans="1:5" ht="12" customHeight="1" x14ac:dyDescent="0.25">
      <c r="A121" s="27" t="s">
        <v>32</v>
      </c>
      <c r="B121" s="44" t="s">
        <v>33</v>
      </c>
      <c r="C121" s="65"/>
      <c r="D121" s="65"/>
      <c r="E121" s="48"/>
    </row>
    <row r="122" spans="1:5" ht="12" customHeight="1" thickBot="1" x14ac:dyDescent="0.3">
      <c r="A122" s="25" t="s">
        <v>34</v>
      </c>
      <c r="B122" s="44" t="s">
        <v>35</v>
      </c>
      <c r="C122" s="67"/>
      <c r="D122" s="67"/>
      <c r="E122" s="50"/>
    </row>
    <row r="123" spans="1:5" ht="12" customHeight="1" thickBot="1" x14ac:dyDescent="0.3">
      <c r="A123" s="32" t="s">
        <v>66</v>
      </c>
      <c r="B123" s="40" t="s">
        <v>36</v>
      </c>
      <c r="C123" s="64">
        <f>C124</f>
        <v>2900786</v>
      </c>
      <c r="D123" s="64">
        <f>D124</f>
        <v>25886223</v>
      </c>
      <c r="E123" s="47">
        <f>+E124+E125</f>
        <v>0</v>
      </c>
    </row>
    <row r="124" spans="1:5" ht="12" customHeight="1" x14ac:dyDescent="0.25">
      <c r="A124" s="27" t="s">
        <v>79</v>
      </c>
      <c r="B124" s="21" t="s">
        <v>76</v>
      </c>
      <c r="C124" s="66">
        <v>2900786</v>
      </c>
      <c r="D124" s="66">
        <v>25886223</v>
      </c>
      <c r="E124" s="49"/>
    </row>
    <row r="125" spans="1:5" ht="12" customHeight="1" thickBot="1" x14ac:dyDescent="0.3">
      <c r="A125" s="28" t="s">
        <v>80</v>
      </c>
      <c r="B125" s="24" t="s">
        <v>77</v>
      </c>
      <c r="C125" s="67"/>
      <c r="D125" s="67"/>
      <c r="E125" s="50"/>
    </row>
    <row r="126" spans="1:5" ht="12" customHeight="1" thickBot="1" x14ac:dyDescent="0.3">
      <c r="A126" s="32" t="s">
        <v>67</v>
      </c>
      <c r="B126" s="40" t="s">
        <v>37</v>
      </c>
      <c r="C126" s="64">
        <f>+C93+C109+C123</f>
        <v>253954440</v>
      </c>
      <c r="D126" s="64">
        <f>+D93+D109+D123</f>
        <v>303769755</v>
      </c>
      <c r="E126" s="64">
        <f>+E93+E109+E123</f>
        <v>248403182</v>
      </c>
    </row>
    <row r="127" spans="1:5" ht="12" customHeight="1" thickBot="1" x14ac:dyDescent="0.3">
      <c r="A127" s="32" t="s">
        <v>68</v>
      </c>
      <c r="B127" s="40" t="s">
        <v>38</v>
      </c>
      <c r="C127" s="64">
        <f>+C128+C129+C130</f>
        <v>0</v>
      </c>
      <c r="D127" s="64">
        <f>+D128+D129+D130</f>
        <v>0</v>
      </c>
      <c r="E127" s="47">
        <f>+E128+E129+E130</f>
        <v>0</v>
      </c>
    </row>
    <row r="128" spans="1:5" ht="12" customHeight="1" x14ac:dyDescent="0.25">
      <c r="A128" s="27" t="s">
        <v>83</v>
      </c>
      <c r="B128" s="21" t="s">
        <v>39</v>
      </c>
      <c r="C128" s="65"/>
      <c r="D128" s="65"/>
      <c r="E128" s="48"/>
    </row>
    <row r="129" spans="1:9" ht="12" customHeight="1" x14ac:dyDescent="0.25">
      <c r="A129" s="27" t="s">
        <v>84</v>
      </c>
      <c r="B129" s="21" t="s">
        <v>40</v>
      </c>
      <c r="C129" s="65"/>
      <c r="D129" s="65"/>
      <c r="E129" s="48"/>
    </row>
    <row r="130" spans="1:9" ht="12" customHeight="1" thickBot="1" x14ac:dyDescent="0.3">
      <c r="A130" s="25" t="s">
        <v>85</v>
      </c>
      <c r="B130" s="19" t="s">
        <v>41</v>
      </c>
      <c r="C130" s="65"/>
      <c r="D130" s="65"/>
      <c r="E130" s="48"/>
    </row>
    <row r="131" spans="1:9" ht="12" customHeight="1" thickBot="1" x14ac:dyDescent="0.3">
      <c r="A131" s="32" t="s">
        <v>69</v>
      </c>
      <c r="B131" s="40" t="s">
        <v>42</v>
      </c>
      <c r="C131" s="64">
        <f>+C132+C133+C135+C134</f>
        <v>0</v>
      </c>
      <c r="D131" s="64">
        <f>+D132+D133+D135+D134</f>
        <v>0</v>
      </c>
      <c r="E131" s="47">
        <f>+E132+E133+E135+E134</f>
        <v>0</v>
      </c>
    </row>
    <row r="132" spans="1:9" ht="12" customHeight="1" x14ac:dyDescent="0.25">
      <c r="A132" s="27" t="s">
        <v>86</v>
      </c>
      <c r="B132" s="21" t="s">
        <v>43</v>
      </c>
      <c r="C132" s="65"/>
      <c r="D132" s="65"/>
      <c r="E132" s="48"/>
    </row>
    <row r="133" spans="1:9" ht="12" customHeight="1" x14ac:dyDescent="0.25">
      <c r="A133" s="27" t="s">
        <v>87</v>
      </c>
      <c r="B133" s="21" t="s">
        <v>44</v>
      </c>
      <c r="C133" s="65"/>
      <c r="D133" s="65"/>
      <c r="E133" s="48"/>
    </row>
    <row r="134" spans="1:9" ht="12" customHeight="1" x14ac:dyDescent="0.25">
      <c r="A134" s="27" t="s">
        <v>173</v>
      </c>
      <c r="B134" s="21" t="s">
        <v>45</v>
      </c>
      <c r="C134" s="65"/>
      <c r="D134" s="65"/>
      <c r="E134" s="48"/>
    </row>
    <row r="135" spans="1:9" ht="12" customHeight="1" thickBot="1" x14ac:dyDescent="0.3">
      <c r="A135" s="25" t="s">
        <v>175</v>
      </c>
      <c r="B135" s="19" t="s">
        <v>46</v>
      </c>
      <c r="C135" s="65"/>
      <c r="D135" s="65"/>
      <c r="E135" s="48"/>
    </row>
    <row r="136" spans="1:9" ht="12" customHeight="1" thickBot="1" x14ac:dyDescent="0.3">
      <c r="A136" s="32" t="s">
        <v>70</v>
      </c>
      <c r="B136" s="40" t="s">
        <v>47</v>
      </c>
      <c r="C136" s="70">
        <f>+C137+C138+C139+C140</f>
        <v>3083029</v>
      </c>
      <c r="D136" s="70">
        <f>+D137+D138+D139+D140</f>
        <v>3083029</v>
      </c>
      <c r="E136" s="81">
        <f>+E137+E138+E139+E140</f>
        <v>3083029</v>
      </c>
    </row>
    <row r="137" spans="1:9" ht="12" customHeight="1" x14ac:dyDescent="0.25">
      <c r="A137" s="27" t="s">
        <v>88</v>
      </c>
      <c r="B137" s="21" t="s">
        <v>48</v>
      </c>
      <c r="C137" s="65"/>
      <c r="D137" s="65"/>
      <c r="E137" s="48"/>
    </row>
    <row r="138" spans="1:9" ht="12" customHeight="1" x14ac:dyDescent="0.25">
      <c r="A138" s="27" t="s">
        <v>89</v>
      </c>
      <c r="B138" s="21" t="s">
        <v>49</v>
      </c>
      <c r="C138" s="65">
        <v>3083029</v>
      </c>
      <c r="D138" s="65">
        <v>3083029</v>
      </c>
      <c r="E138" s="48">
        <v>3083029</v>
      </c>
    </row>
    <row r="139" spans="1:9" ht="12" customHeight="1" x14ac:dyDescent="0.25">
      <c r="A139" s="27" t="s">
        <v>182</v>
      </c>
      <c r="B139" s="21" t="s">
        <v>50</v>
      </c>
      <c r="C139" s="65"/>
      <c r="D139" s="65"/>
      <c r="E139" s="48"/>
    </row>
    <row r="140" spans="1:9" ht="12" customHeight="1" thickBot="1" x14ac:dyDescent="0.3">
      <c r="A140" s="25" t="s">
        <v>184</v>
      </c>
      <c r="B140" s="19" t="s">
        <v>51</v>
      </c>
      <c r="C140" s="65"/>
      <c r="D140" s="65"/>
      <c r="E140" s="48"/>
    </row>
    <row r="141" spans="1:9" ht="15" customHeight="1" thickBot="1" x14ac:dyDescent="0.3">
      <c r="A141" s="32" t="s">
        <v>71</v>
      </c>
      <c r="B141" s="40" t="s">
        <v>52</v>
      </c>
      <c r="C141" s="7">
        <f>+C142+C143+C144+C145</f>
        <v>0</v>
      </c>
      <c r="D141" s="7">
        <f>+D142+D143+D144+D145</f>
        <v>0</v>
      </c>
      <c r="E141" s="16">
        <f>+E142+E143+E144+E145</f>
        <v>0</v>
      </c>
      <c r="F141" s="79"/>
      <c r="G141" s="80"/>
      <c r="H141" s="80"/>
      <c r="I141" s="80"/>
    </row>
    <row r="142" spans="1:9" s="73" customFormat="1" ht="12.95" customHeight="1" x14ac:dyDescent="0.2">
      <c r="A142" s="27" t="s">
        <v>124</v>
      </c>
      <c r="B142" s="21" t="s">
        <v>53</v>
      </c>
      <c r="C142" s="65"/>
      <c r="D142" s="65"/>
      <c r="E142" s="48"/>
    </row>
    <row r="143" spans="1:9" ht="12.75" customHeight="1" x14ac:dyDescent="0.25">
      <c r="A143" s="27" t="s">
        <v>125</v>
      </c>
      <c r="B143" s="21" t="s">
        <v>54</v>
      </c>
      <c r="C143" s="65"/>
      <c r="D143" s="65"/>
      <c r="E143" s="48"/>
    </row>
    <row r="144" spans="1:9" ht="12.75" customHeight="1" x14ac:dyDescent="0.25">
      <c r="A144" s="27" t="s">
        <v>135</v>
      </c>
      <c r="B144" s="21" t="s">
        <v>55</v>
      </c>
      <c r="C144" s="65"/>
      <c r="D144" s="65"/>
      <c r="E144" s="48"/>
    </row>
    <row r="145" spans="1:5" ht="12.75" customHeight="1" thickBot="1" x14ac:dyDescent="0.3">
      <c r="A145" s="27" t="s">
        <v>190</v>
      </c>
      <c r="B145" s="21" t="s">
        <v>56</v>
      </c>
      <c r="C145" s="65"/>
      <c r="D145" s="65"/>
      <c r="E145" s="48"/>
    </row>
    <row r="146" spans="1:5" ht="16.5" thickBot="1" x14ac:dyDescent="0.3">
      <c r="A146" s="32" t="s">
        <v>72</v>
      </c>
      <c r="B146" s="40" t="s">
        <v>57</v>
      </c>
      <c r="C146" s="14">
        <f>+C127+C131+C136+C141</f>
        <v>3083029</v>
      </c>
      <c r="D146" s="14">
        <f>+D127+D131+D136+D141</f>
        <v>3083029</v>
      </c>
      <c r="E146" s="15">
        <f>+E127+E131+E136+E141</f>
        <v>3083029</v>
      </c>
    </row>
    <row r="147" spans="1:5" ht="16.5" thickBot="1" x14ac:dyDescent="0.3">
      <c r="A147" s="57" t="s">
        <v>73</v>
      </c>
      <c r="B147" s="60" t="s">
        <v>58</v>
      </c>
      <c r="C147" s="14">
        <f>+C126+C146</f>
        <v>257037469</v>
      </c>
      <c r="D147" s="14">
        <f>+D126+D146</f>
        <v>306852784</v>
      </c>
      <c r="E147" s="15">
        <f>+E126+E146</f>
        <v>251486211</v>
      </c>
    </row>
    <row r="149" spans="1:5" ht="18.75" customHeight="1" x14ac:dyDescent="0.25">
      <c r="A149" s="299" t="s">
        <v>59</v>
      </c>
      <c r="B149" s="299"/>
      <c r="C149" s="299"/>
      <c r="D149" s="299"/>
      <c r="E149" s="299"/>
    </row>
    <row r="150" spans="1:5" ht="13.5" customHeight="1" thickBot="1" x14ac:dyDescent="0.3">
      <c r="A150" s="42" t="s">
        <v>114</v>
      </c>
      <c r="B150" s="42"/>
      <c r="C150" s="61"/>
      <c r="E150" s="59" t="s">
        <v>234</v>
      </c>
    </row>
    <row r="151" spans="1:5" ht="21.75" thickBot="1" x14ac:dyDescent="0.3">
      <c r="A151" s="32">
        <v>1</v>
      </c>
      <c r="B151" s="35" t="s">
        <v>60</v>
      </c>
      <c r="C151" s="58">
        <f>+C62-C126</f>
        <v>-24016971</v>
      </c>
      <c r="D151" s="58">
        <f>+D62-D126</f>
        <v>-20058631</v>
      </c>
      <c r="E151" s="58">
        <f>+E62-E126</f>
        <v>32743279</v>
      </c>
    </row>
    <row r="152" spans="1:5" ht="21.75" thickBot="1" x14ac:dyDescent="0.3">
      <c r="A152" s="32" t="s">
        <v>65</v>
      </c>
      <c r="B152" s="35" t="s">
        <v>61</v>
      </c>
      <c r="C152" s="58">
        <f>+C85-C146</f>
        <v>24016971</v>
      </c>
      <c r="D152" s="58">
        <f>+D85-D146</f>
        <v>20058631</v>
      </c>
      <c r="E152" s="58">
        <f>+E85-E146</f>
        <v>20058631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</sheetData>
  <mergeCells count="10">
    <mergeCell ref="C1:E1"/>
    <mergeCell ref="A149:E149"/>
    <mergeCell ref="A2:E2"/>
    <mergeCell ref="A88:E88"/>
    <mergeCell ref="A90:A91"/>
    <mergeCell ref="B90:B91"/>
    <mergeCell ref="C90:E90"/>
    <mergeCell ref="A4:A5"/>
    <mergeCell ref="B4:B5"/>
    <mergeCell ref="C4:E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Height="2" orientation="portrait" r:id="rId1"/>
  <headerFooter alignWithMargins="0">
    <oddHeader>&amp;C&amp;"Times New Roman CE,Félkövér"&amp;12
Nemesgulács Község Önkormányzat
2025. ÉVI ZÁRSZÁMADÁSÁNAK PÉNZÜGYI MÉRLEGE&amp;10
&amp;R&amp;"Times New Roman CE,Félkövér dőlt"&amp;11 1. melléklet a  /2026. (V.  . ) önkormányzati rendelethez</oddHeader>
  </headerFooter>
  <rowBreaks count="1" manualBreakCount="1">
    <brk id="86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"/>
  <sheetViews>
    <sheetView view="pageBreakPreview" zoomScaleNormal="100" zoomScaleSheetLayoutView="100" workbookViewId="0">
      <selection activeCell="A4" sqref="A4:D10"/>
    </sheetView>
  </sheetViews>
  <sheetFormatPr defaultRowHeight="12.75" x14ac:dyDescent="0.2"/>
  <cols>
    <col min="1" max="1" width="23.6640625" customWidth="1"/>
    <col min="2" max="2" width="26.1640625" customWidth="1"/>
    <col min="3" max="3" width="23.1640625" customWidth="1"/>
    <col min="4" max="4" width="23.33203125" customWidth="1"/>
  </cols>
  <sheetData>
    <row r="1" spans="1:8" ht="25.5" customHeight="1" x14ac:dyDescent="0.2">
      <c r="A1" s="332" t="s">
        <v>727</v>
      </c>
      <c r="B1" s="332"/>
      <c r="C1" s="332"/>
      <c r="D1" s="332"/>
      <c r="E1" s="332"/>
      <c r="F1" s="332"/>
      <c r="G1" s="332"/>
      <c r="H1" s="332"/>
    </row>
    <row r="2" spans="1:8" ht="25.5" customHeight="1" x14ac:dyDescent="0.2">
      <c r="A2" s="319" t="s">
        <v>383</v>
      </c>
      <c r="B2" s="319"/>
      <c r="C2" s="319"/>
      <c r="D2" s="319"/>
    </row>
    <row r="3" spans="1:8" ht="25.5" customHeight="1" x14ac:dyDescent="0.2">
      <c r="A3" s="329" t="s">
        <v>726</v>
      </c>
      <c r="B3" s="329"/>
      <c r="C3" s="329"/>
      <c r="D3" s="329"/>
    </row>
    <row r="4" spans="1:8" ht="25.5" customHeight="1" x14ac:dyDescent="0.2">
      <c r="A4" s="330" t="s">
        <v>472</v>
      </c>
      <c r="B4" s="331"/>
      <c r="C4" s="331"/>
      <c r="D4" s="331"/>
    </row>
    <row r="5" spans="1:8" ht="70.5" customHeight="1" x14ac:dyDescent="0.2">
      <c r="A5" s="196" t="s">
        <v>381</v>
      </c>
      <c r="B5" s="196" t="s">
        <v>310</v>
      </c>
      <c r="C5" s="196" t="s">
        <v>471</v>
      </c>
      <c r="D5" s="196" t="s">
        <v>470</v>
      </c>
    </row>
    <row r="6" spans="1:8" ht="20.25" customHeight="1" x14ac:dyDescent="0.2">
      <c r="A6" s="196">
        <v>1</v>
      </c>
      <c r="B6" s="196">
        <v>2</v>
      </c>
      <c r="C6" s="196">
        <v>3</v>
      </c>
      <c r="D6" s="196">
        <v>4</v>
      </c>
    </row>
    <row r="7" spans="1:8" ht="45.75" customHeight="1" x14ac:dyDescent="0.2">
      <c r="A7" s="193" t="s">
        <v>379</v>
      </c>
      <c r="B7" s="192" t="s">
        <v>469</v>
      </c>
      <c r="C7" s="191">
        <v>10000</v>
      </c>
      <c r="D7" s="191">
        <v>10000</v>
      </c>
    </row>
    <row r="8" spans="1:8" ht="60" customHeight="1" x14ac:dyDescent="0.2">
      <c r="A8" s="193" t="s">
        <v>377</v>
      </c>
      <c r="B8" s="192" t="s">
        <v>468</v>
      </c>
      <c r="C8" s="191">
        <v>10000</v>
      </c>
      <c r="D8" s="191">
        <v>10000</v>
      </c>
    </row>
    <row r="9" spans="1:8" ht="57.75" customHeight="1" x14ac:dyDescent="0.2">
      <c r="A9" s="193" t="s">
        <v>375</v>
      </c>
      <c r="B9" s="195" t="s">
        <v>467</v>
      </c>
      <c r="C9" s="194">
        <v>1</v>
      </c>
      <c r="D9" s="194">
        <v>1</v>
      </c>
    </row>
    <row r="10" spans="1:8" ht="45" customHeight="1" x14ac:dyDescent="0.2">
      <c r="A10" s="193" t="s">
        <v>373</v>
      </c>
      <c r="B10" s="195" t="s">
        <v>466</v>
      </c>
      <c r="C10" s="194">
        <v>1</v>
      </c>
      <c r="D10" s="194">
        <v>1</v>
      </c>
    </row>
  </sheetData>
  <mergeCells count="4">
    <mergeCell ref="A2:D2"/>
    <mergeCell ref="A3:D3"/>
    <mergeCell ref="A4:D4"/>
    <mergeCell ref="A1:H1"/>
  </mergeCells>
  <pageMargins left="0.7" right="0.7" top="0.75" bottom="0.75" header="0.3" footer="0.3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E28"/>
  <sheetViews>
    <sheetView view="pageLayout" topLeftCell="A2" zoomScaleNormal="100" workbookViewId="0">
      <selection activeCell="A2" sqref="A2:E29"/>
    </sheetView>
  </sheetViews>
  <sheetFormatPr defaultRowHeight="12.75" x14ac:dyDescent="0.2"/>
  <cols>
    <col min="1" max="1" width="6.6640625" customWidth="1"/>
    <col min="2" max="2" width="46.33203125" customWidth="1"/>
    <col min="3" max="3" width="18.1640625" customWidth="1"/>
    <col min="4" max="4" width="14.5" customWidth="1"/>
    <col min="5" max="5" width="12.83203125" customWidth="1"/>
  </cols>
  <sheetData>
    <row r="2" spans="1:5" ht="14.25" thickBot="1" x14ac:dyDescent="0.3">
      <c r="C2" s="227"/>
      <c r="D2" s="227"/>
      <c r="E2" s="227" t="s">
        <v>486</v>
      </c>
    </row>
    <row r="3" spans="1:5" ht="42.75" customHeight="1" x14ac:dyDescent="0.2">
      <c r="A3" s="226" t="s">
        <v>78</v>
      </c>
      <c r="B3" s="225" t="s">
        <v>485</v>
      </c>
      <c r="C3" s="225" t="s">
        <v>484</v>
      </c>
      <c r="D3" s="224" t="s">
        <v>483</v>
      </c>
      <c r="E3" s="223" t="s">
        <v>482</v>
      </c>
    </row>
    <row r="4" spans="1:5" ht="15.95" customHeight="1" x14ac:dyDescent="0.2">
      <c r="A4" s="214" t="s">
        <v>64</v>
      </c>
      <c r="B4" s="222" t="s">
        <v>481</v>
      </c>
      <c r="C4" s="218" t="s">
        <v>474</v>
      </c>
      <c r="D4" s="221">
        <v>600000</v>
      </c>
      <c r="E4" s="219">
        <v>600000</v>
      </c>
    </row>
    <row r="5" spans="1:5" ht="15.95" customHeight="1" x14ac:dyDescent="0.2">
      <c r="A5" s="214" t="s">
        <v>65</v>
      </c>
      <c r="B5" s="222" t="s">
        <v>480</v>
      </c>
      <c r="C5" s="218" t="s">
        <v>474</v>
      </c>
      <c r="D5" s="221">
        <v>600000</v>
      </c>
      <c r="E5" s="219">
        <v>600000</v>
      </c>
    </row>
    <row r="6" spans="1:5" ht="15.95" customHeight="1" x14ac:dyDescent="0.2">
      <c r="A6" s="214" t="s">
        <v>66</v>
      </c>
      <c r="B6" s="222" t="s">
        <v>479</v>
      </c>
      <c r="C6" s="218" t="s">
        <v>474</v>
      </c>
      <c r="D6" s="221">
        <v>450000</v>
      </c>
      <c r="E6" s="219">
        <v>450000</v>
      </c>
    </row>
    <row r="7" spans="1:5" ht="15.95" customHeight="1" x14ac:dyDescent="0.2">
      <c r="A7" s="214" t="s">
        <v>67</v>
      </c>
      <c r="B7" s="222" t="s">
        <v>478</v>
      </c>
      <c r="C7" s="218" t="s">
        <v>474</v>
      </c>
      <c r="D7" s="221">
        <v>200000</v>
      </c>
      <c r="E7" s="219">
        <v>0</v>
      </c>
    </row>
    <row r="8" spans="1:5" ht="15.95" customHeight="1" x14ac:dyDescent="0.2">
      <c r="A8" s="214" t="s">
        <v>68</v>
      </c>
      <c r="B8" s="222" t="s">
        <v>477</v>
      </c>
      <c r="C8" s="218" t="s">
        <v>474</v>
      </c>
      <c r="D8" s="221">
        <v>450000</v>
      </c>
      <c r="E8" s="219">
        <v>450000</v>
      </c>
    </row>
    <row r="9" spans="1:5" ht="15.95" customHeight="1" x14ac:dyDescent="0.2">
      <c r="A9" s="214" t="s">
        <v>69</v>
      </c>
      <c r="B9" s="222" t="s">
        <v>659</v>
      </c>
      <c r="C9" s="218" t="s">
        <v>474</v>
      </c>
      <c r="D9" s="221">
        <v>450000</v>
      </c>
      <c r="E9" s="219">
        <v>450000</v>
      </c>
    </row>
    <row r="10" spans="1:5" ht="15.95" customHeight="1" x14ac:dyDescent="0.2">
      <c r="A10" s="214" t="s">
        <v>70</v>
      </c>
      <c r="B10" s="296" t="s">
        <v>660</v>
      </c>
      <c r="C10" s="218" t="s">
        <v>474</v>
      </c>
      <c r="D10" s="221">
        <v>50000</v>
      </c>
      <c r="E10" s="219">
        <v>0</v>
      </c>
    </row>
    <row r="11" spans="1:5" ht="15.95" customHeight="1" x14ac:dyDescent="0.2">
      <c r="A11" s="214" t="s">
        <v>71</v>
      </c>
      <c r="B11" s="220" t="s">
        <v>476</v>
      </c>
      <c r="C11" s="218" t="s">
        <v>474</v>
      </c>
      <c r="D11" s="221">
        <v>300000</v>
      </c>
      <c r="E11" s="219">
        <v>300000</v>
      </c>
    </row>
    <row r="12" spans="1:5" ht="15.95" customHeight="1" x14ac:dyDescent="0.2">
      <c r="A12" s="214" t="s">
        <v>72</v>
      </c>
      <c r="B12" s="220" t="s">
        <v>475</v>
      </c>
      <c r="C12" s="218" t="s">
        <v>474</v>
      </c>
      <c r="D12" s="274">
        <v>10000</v>
      </c>
      <c r="E12" s="219">
        <v>0</v>
      </c>
    </row>
    <row r="13" spans="1:5" ht="15.95" customHeight="1" x14ac:dyDescent="0.2">
      <c r="A13" s="214" t="s">
        <v>73</v>
      </c>
      <c r="B13" s="273" t="s">
        <v>601</v>
      </c>
      <c r="C13" s="218" t="s">
        <v>474</v>
      </c>
      <c r="D13" s="275">
        <v>65000</v>
      </c>
      <c r="E13" s="219">
        <v>93750</v>
      </c>
    </row>
    <row r="14" spans="1:5" ht="15.95" customHeight="1" x14ac:dyDescent="0.2">
      <c r="A14" s="214" t="s">
        <v>296</v>
      </c>
      <c r="B14" s="217"/>
      <c r="C14" s="217"/>
      <c r="D14" s="216"/>
      <c r="E14" s="215"/>
    </row>
    <row r="15" spans="1:5" ht="15.95" customHeight="1" x14ac:dyDescent="0.2">
      <c r="A15" s="214" t="s">
        <v>295</v>
      </c>
      <c r="B15" s="217"/>
      <c r="C15" s="217"/>
      <c r="D15" s="216"/>
      <c r="E15" s="215"/>
    </row>
    <row r="16" spans="1:5" ht="15.95" customHeight="1" x14ac:dyDescent="0.2">
      <c r="A16" s="214" t="s">
        <v>294</v>
      </c>
      <c r="B16" s="217"/>
      <c r="C16" s="217"/>
      <c r="D16" s="216"/>
      <c r="E16" s="215"/>
    </row>
    <row r="17" spans="1:5" ht="15.95" customHeight="1" x14ac:dyDescent="0.2">
      <c r="A17" s="214" t="s">
        <v>291</v>
      </c>
      <c r="B17" s="217"/>
      <c r="C17" s="217"/>
      <c r="D17" s="216"/>
      <c r="E17" s="215"/>
    </row>
    <row r="18" spans="1:5" ht="15.95" customHeight="1" x14ac:dyDescent="0.2">
      <c r="A18" s="214" t="s">
        <v>288</v>
      </c>
      <c r="B18" s="217"/>
      <c r="C18" s="217"/>
      <c r="D18" s="216"/>
      <c r="E18" s="215"/>
    </row>
    <row r="19" spans="1:5" ht="15.95" customHeight="1" x14ac:dyDescent="0.2">
      <c r="A19" s="214" t="s">
        <v>285</v>
      </c>
      <c r="B19" s="217"/>
      <c r="C19" s="217"/>
      <c r="D19" s="216"/>
      <c r="E19" s="215"/>
    </row>
    <row r="20" spans="1:5" ht="15.95" customHeight="1" x14ac:dyDescent="0.2">
      <c r="A20" s="214" t="s">
        <v>282</v>
      </c>
      <c r="B20" s="217"/>
      <c r="C20" s="217"/>
      <c r="D20" s="216"/>
      <c r="E20" s="215"/>
    </row>
    <row r="21" spans="1:5" ht="15.95" customHeight="1" x14ac:dyDescent="0.2">
      <c r="A21" s="214" t="s">
        <v>279</v>
      </c>
      <c r="B21" s="217"/>
      <c r="C21" s="217"/>
      <c r="D21" s="216"/>
      <c r="E21" s="215"/>
    </row>
    <row r="22" spans="1:5" ht="15.95" customHeight="1" x14ac:dyDescent="0.2">
      <c r="A22" s="214" t="s">
        <v>276</v>
      </c>
      <c r="B22" s="217"/>
      <c r="C22" s="217"/>
      <c r="D22" s="216"/>
      <c r="E22" s="215"/>
    </row>
    <row r="23" spans="1:5" ht="15.95" customHeight="1" x14ac:dyDescent="0.2">
      <c r="A23" s="214" t="s">
        <v>273</v>
      </c>
      <c r="B23" s="217"/>
      <c r="C23" s="217"/>
      <c r="D23" s="216"/>
      <c r="E23" s="215"/>
    </row>
    <row r="24" spans="1:5" ht="15.95" customHeight="1" x14ac:dyDescent="0.2">
      <c r="A24" s="214" t="s">
        <v>270</v>
      </c>
      <c r="B24" s="217"/>
      <c r="C24" s="217"/>
      <c r="D24" s="216"/>
      <c r="E24" s="215"/>
    </row>
    <row r="25" spans="1:5" ht="15.95" customHeight="1" x14ac:dyDescent="0.2">
      <c r="A25" s="214" t="s">
        <v>268</v>
      </c>
      <c r="B25" s="217"/>
      <c r="C25" s="217"/>
      <c r="D25" s="216"/>
      <c r="E25" s="215"/>
    </row>
    <row r="26" spans="1:5" ht="15.95" customHeight="1" x14ac:dyDescent="0.2">
      <c r="A26" s="214" t="s">
        <v>265</v>
      </c>
      <c r="B26" s="217"/>
      <c r="C26" s="217"/>
      <c r="D26" s="216"/>
      <c r="E26" s="215"/>
    </row>
    <row r="27" spans="1:5" ht="15.95" customHeight="1" thickBot="1" x14ac:dyDescent="0.25">
      <c r="A27" s="214" t="s">
        <v>262</v>
      </c>
      <c r="B27" s="213"/>
      <c r="C27" s="213"/>
      <c r="D27" s="212"/>
      <c r="E27" s="211"/>
    </row>
    <row r="28" spans="1:5" ht="15.95" customHeight="1" thickBot="1" x14ac:dyDescent="0.25">
      <c r="A28" s="333" t="s">
        <v>473</v>
      </c>
      <c r="B28" s="334"/>
      <c r="C28" s="210"/>
      <c r="D28" s="209">
        <f>SUM(D4:D27)</f>
        <v>3175000</v>
      </c>
      <c r="E28" s="208">
        <f>SUM(E4:E27)</f>
        <v>2943750</v>
      </c>
    </row>
  </sheetData>
  <mergeCells count="1">
    <mergeCell ref="A28:B28"/>
  </mergeCells>
  <phoneticPr fontId="18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
&amp;"Times New Roman CE,Félkövér"KIMUTATÁS A 2025. ÉVI CÉLJELEGGEL JUTTATOTT TÁMOGATÁSOK FELHASZNÁLÁSÁRÓL&amp;"Times New Roman CE,Normál"
&amp;R&amp;"Times New Roman CE,Félkövér dőlt"&amp;11 11.sz. melléklet a  /2026. (     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80"/>
  <sheetViews>
    <sheetView topLeftCell="A69" zoomScaleNormal="100" workbookViewId="0">
      <selection activeCell="A3" sqref="A3:E72"/>
    </sheetView>
  </sheetViews>
  <sheetFormatPr defaultRowHeight="12.75" x14ac:dyDescent="0.2"/>
  <cols>
    <col min="1" max="1" width="4.33203125" customWidth="1"/>
    <col min="2" max="2" width="44.33203125" customWidth="1"/>
    <col min="3" max="3" width="16.33203125" customWidth="1"/>
    <col min="4" max="4" width="14.5" customWidth="1"/>
    <col min="5" max="5" width="17.6640625" customWidth="1"/>
  </cols>
  <sheetData>
    <row r="1" spans="1:5" ht="13.5" thickBot="1" x14ac:dyDescent="0.25">
      <c r="C1" t="s">
        <v>728</v>
      </c>
    </row>
    <row r="2" spans="1:5" ht="36.75" customHeight="1" x14ac:dyDescent="0.25">
      <c r="A2" s="252"/>
      <c r="B2" s="251" t="s">
        <v>729</v>
      </c>
      <c r="C2" s="250"/>
      <c r="D2" s="250"/>
      <c r="E2" s="249"/>
    </row>
    <row r="3" spans="1:5" ht="30" customHeight="1" x14ac:dyDescent="0.2">
      <c r="A3" s="248"/>
      <c r="B3" s="196" t="s">
        <v>310</v>
      </c>
      <c r="C3" s="196" t="s">
        <v>591</v>
      </c>
      <c r="D3" s="196" t="s">
        <v>590</v>
      </c>
      <c r="E3" s="247" t="s">
        <v>589</v>
      </c>
    </row>
    <row r="4" spans="1:5" ht="16.5" customHeight="1" x14ac:dyDescent="0.2">
      <c r="A4" s="248"/>
      <c r="B4" s="196"/>
      <c r="C4" s="196"/>
      <c r="D4" s="196"/>
      <c r="E4" s="247"/>
    </row>
    <row r="5" spans="1:5" ht="16.5" customHeight="1" x14ac:dyDescent="0.2">
      <c r="A5" s="241" t="s">
        <v>64</v>
      </c>
      <c r="B5" s="195" t="s">
        <v>588</v>
      </c>
      <c r="C5" s="245">
        <v>0</v>
      </c>
      <c r="D5" s="246">
        <v>0</v>
      </c>
      <c r="E5" s="245">
        <v>0</v>
      </c>
    </row>
    <row r="6" spans="1:5" ht="12.6" customHeight="1" x14ac:dyDescent="0.2">
      <c r="A6" s="241" t="s">
        <v>65</v>
      </c>
      <c r="B6" s="195" t="s">
        <v>587</v>
      </c>
      <c r="C6" s="240">
        <v>3655482</v>
      </c>
      <c r="D6" s="194">
        <v>0</v>
      </c>
      <c r="E6" s="240">
        <v>1734915</v>
      </c>
    </row>
    <row r="7" spans="1:5" ht="12.6" customHeight="1" x14ac:dyDescent="0.2">
      <c r="A7" s="241" t="s">
        <v>66</v>
      </c>
      <c r="B7" s="192" t="s">
        <v>586</v>
      </c>
      <c r="C7" s="238">
        <f>C6+C5</f>
        <v>3655482</v>
      </c>
      <c r="D7" s="191">
        <f>D6+D5</f>
        <v>0</v>
      </c>
      <c r="E7" s="238">
        <f>E6+E5</f>
        <v>1734915</v>
      </c>
    </row>
    <row r="8" spans="1:5" ht="25.5" customHeight="1" x14ac:dyDescent="0.2">
      <c r="A8" s="241" t="s">
        <v>67</v>
      </c>
      <c r="B8" s="195" t="s">
        <v>585</v>
      </c>
      <c r="C8" s="240">
        <v>617364218</v>
      </c>
      <c r="D8" s="194">
        <v>0</v>
      </c>
      <c r="E8" s="240">
        <v>607968902</v>
      </c>
    </row>
    <row r="9" spans="1:5" ht="12.6" customHeight="1" x14ac:dyDescent="0.2">
      <c r="A9" s="241" t="s">
        <v>68</v>
      </c>
      <c r="B9" s="195" t="s">
        <v>584</v>
      </c>
      <c r="C9" s="240">
        <v>32794846</v>
      </c>
      <c r="D9" s="194">
        <v>0</v>
      </c>
      <c r="E9" s="240">
        <v>26907907</v>
      </c>
    </row>
    <row r="10" spans="1:5" ht="12.6" customHeight="1" x14ac:dyDescent="0.2">
      <c r="A10" s="241" t="s">
        <v>69</v>
      </c>
      <c r="B10" s="195" t="s">
        <v>583</v>
      </c>
      <c r="C10" s="240">
        <v>810000</v>
      </c>
      <c r="D10" s="194">
        <v>0</v>
      </c>
      <c r="E10" s="240">
        <v>2350000</v>
      </c>
    </row>
    <row r="11" spans="1:5" ht="16.5" customHeight="1" x14ac:dyDescent="0.2">
      <c r="A11" s="241" t="s">
        <v>70</v>
      </c>
      <c r="B11" s="192" t="s">
        <v>582</v>
      </c>
      <c r="C11" s="238">
        <f>C8+C9+C10</f>
        <v>650969064</v>
      </c>
      <c r="D11" s="191">
        <f>D8+D9+D10</f>
        <v>0</v>
      </c>
      <c r="E11" s="238">
        <f>E8+E9+E10</f>
        <v>637226809</v>
      </c>
    </row>
    <row r="12" spans="1:5" ht="12.6" customHeight="1" x14ac:dyDescent="0.2">
      <c r="A12" s="241" t="s">
        <v>71</v>
      </c>
      <c r="B12" s="195" t="s">
        <v>581</v>
      </c>
      <c r="C12" s="240">
        <v>10000</v>
      </c>
      <c r="D12" s="194">
        <v>0</v>
      </c>
      <c r="E12" s="240">
        <v>10000</v>
      </c>
    </row>
    <row r="13" spans="1:5" ht="28.5" customHeight="1" x14ac:dyDescent="0.2">
      <c r="A13" s="241" t="s">
        <v>72</v>
      </c>
      <c r="B13" s="195" t="s">
        <v>580</v>
      </c>
      <c r="C13" s="240">
        <v>10000</v>
      </c>
      <c r="D13" s="194">
        <v>0</v>
      </c>
      <c r="E13" s="240">
        <v>10000</v>
      </c>
    </row>
    <row r="14" spans="1:5" ht="27" customHeight="1" x14ac:dyDescent="0.2">
      <c r="A14" s="239" t="s">
        <v>72</v>
      </c>
      <c r="B14" s="192" t="s">
        <v>579</v>
      </c>
      <c r="C14" s="238">
        <v>10000</v>
      </c>
      <c r="D14" s="191">
        <v>0</v>
      </c>
      <c r="E14" s="238">
        <v>10000</v>
      </c>
    </row>
    <row r="15" spans="1:5" ht="27.75" customHeight="1" x14ac:dyDescent="0.2">
      <c r="A15" s="241" t="s">
        <v>73</v>
      </c>
      <c r="B15" s="195" t="s">
        <v>578</v>
      </c>
      <c r="C15" s="240">
        <v>174924248</v>
      </c>
      <c r="D15" s="194">
        <v>0</v>
      </c>
      <c r="E15" s="240">
        <v>170595364</v>
      </c>
    </row>
    <row r="16" spans="1:5" ht="15" customHeight="1" x14ac:dyDescent="0.2">
      <c r="A16" s="241" t="s">
        <v>296</v>
      </c>
      <c r="B16" s="195" t="s">
        <v>577</v>
      </c>
      <c r="C16" s="240">
        <v>174924248</v>
      </c>
      <c r="D16" s="194">
        <v>0</v>
      </c>
      <c r="E16" s="240">
        <v>170595364</v>
      </c>
    </row>
    <row r="17" spans="1:5" ht="15.75" customHeight="1" x14ac:dyDescent="0.2">
      <c r="A17" s="239" t="s">
        <v>295</v>
      </c>
      <c r="B17" s="192" t="s">
        <v>576</v>
      </c>
      <c r="C17" s="238">
        <f>C15</f>
        <v>174924248</v>
      </c>
      <c r="D17" s="191">
        <f>D15</f>
        <v>0</v>
      </c>
      <c r="E17" s="238">
        <f>E15</f>
        <v>170595364</v>
      </c>
    </row>
    <row r="18" spans="1:5" ht="30.75" customHeight="1" x14ac:dyDescent="0.2">
      <c r="A18" s="239" t="s">
        <v>294</v>
      </c>
      <c r="B18" s="192" t="s">
        <v>575</v>
      </c>
      <c r="C18" s="238">
        <f>C7+C11+C14+C17</f>
        <v>829558794</v>
      </c>
      <c r="D18" s="191">
        <f>D7+D11+D14+D17</f>
        <v>0</v>
      </c>
      <c r="E18" s="238">
        <f>E7+E11+E14+E17</f>
        <v>809567088</v>
      </c>
    </row>
    <row r="19" spans="1:5" ht="12.6" customHeight="1" x14ac:dyDescent="0.2">
      <c r="A19" s="241" t="s">
        <v>282</v>
      </c>
      <c r="B19" s="195" t="s">
        <v>574</v>
      </c>
      <c r="C19" s="240">
        <v>163435</v>
      </c>
      <c r="D19" s="194">
        <v>0</v>
      </c>
      <c r="E19" s="240">
        <v>184150</v>
      </c>
    </row>
    <row r="20" spans="1:5" ht="15" customHeight="1" x14ac:dyDescent="0.2">
      <c r="A20" s="239" t="s">
        <v>279</v>
      </c>
      <c r="B20" s="192" t="s">
        <v>573</v>
      </c>
      <c r="C20" s="238">
        <f>C19</f>
        <v>163435</v>
      </c>
      <c r="D20" s="191">
        <f>D19</f>
        <v>0</v>
      </c>
      <c r="E20" s="238">
        <f>E19</f>
        <v>184150</v>
      </c>
    </row>
    <row r="21" spans="1:5" ht="12.6" customHeight="1" x14ac:dyDescent="0.2">
      <c r="A21" s="241" t="s">
        <v>276</v>
      </c>
      <c r="B21" s="195" t="s">
        <v>572</v>
      </c>
      <c r="C21" s="240">
        <v>32280711</v>
      </c>
      <c r="D21" s="194">
        <v>0</v>
      </c>
      <c r="E21" s="240">
        <v>66771195</v>
      </c>
    </row>
    <row r="22" spans="1:5" ht="12.6" customHeight="1" x14ac:dyDescent="0.2">
      <c r="A22" s="239" t="s">
        <v>273</v>
      </c>
      <c r="B22" s="192" t="s">
        <v>571</v>
      </c>
      <c r="C22" s="238">
        <f>C21</f>
        <v>32280711</v>
      </c>
      <c r="D22" s="191">
        <f>D21</f>
        <v>0</v>
      </c>
      <c r="E22" s="238">
        <f>E21</f>
        <v>66771195</v>
      </c>
    </row>
    <row r="23" spans="1:5" ht="20.25" customHeight="1" x14ac:dyDescent="0.2">
      <c r="A23" s="239" t="s">
        <v>270</v>
      </c>
      <c r="B23" s="192" t="s">
        <v>570</v>
      </c>
      <c r="C23" s="238">
        <f>C20+C22</f>
        <v>32444146</v>
      </c>
      <c r="D23" s="191">
        <f>D20+D22</f>
        <v>0</v>
      </c>
      <c r="E23" s="238">
        <f>E20+E22</f>
        <v>66955345</v>
      </c>
    </row>
    <row r="24" spans="1:5" ht="27.75" customHeight="1" x14ac:dyDescent="0.2">
      <c r="A24" s="241" t="s">
        <v>268</v>
      </c>
      <c r="B24" s="195" t="s">
        <v>569</v>
      </c>
      <c r="C24" s="240">
        <v>2820330</v>
      </c>
      <c r="D24" s="194">
        <f>D25+D26+D27</f>
        <v>0</v>
      </c>
      <c r="E24" s="240">
        <v>3177683</v>
      </c>
    </row>
    <row r="25" spans="1:5" ht="24.75" customHeight="1" x14ac:dyDescent="0.2">
      <c r="A25" s="241" t="s">
        <v>265</v>
      </c>
      <c r="B25" s="195" t="s">
        <v>568</v>
      </c>
      <c r="C25" s="240">
        <v>923149</v>
      </c>
      <c r="D25" s="194">
        <v>0</v>
      </c>
      <c r="E25" s="240">
        <v>1859579</v>
      </c>
    </row>
    <row r="26" spans="1:5" ht="23.25" customHeight="1" x14ac:dyDescent="0.2">
      <c r="A26" s="241" t="s">
        <v>262</v>
      </c>
      <c r="B26" s="195" t="s">
        <v>567</v>
      </c>
      <c r="C26" s="240">
        <v>1139405</v>
      </c>
      <c r="D26" s="194">
        <v>0</v>
      </c>
      <c r="E26" s="240">
        <v>636632</v>
      </c>
    </row>
    <row r="27" spans="1:5" ht="28.5" customHeight="1" x14ac:dyDescent="0.2">
      <c r="A27" s="241" t="s">
        <v>259</v>
      </c>
      <c r="B27" s="195" t="s">
        <v>566</v>
      </c>
      <c r="C27" s="240">
        <v>468052</v>
      </c>
      <c r="D27" s="194">
        <v>0</v>
      </c>
      <c r="E27" s="240">
        <v>682472</v>
      </c>
    </row>
    <row r="28" spans="1:5" ht="27" customHeight="1" x14ac:dyDescent="0.2">
      <c r="A28" s="241" t="s">
        <v>319</v>
      </c>
      <c r="B28" s="195" t="s">
        <v>565</v>
      </c>
      <c r="C28" s="240">
        <v>1834593</v>
      </c>
      <c r="D28" s="194">
        <f>D29+D30+D31</f>
        <v>0</v>
      </c>
      <c r="E28" s="240">
        <v>1802443</v>
      </c>
    </row>
    <row r="29" spans="1:5" ht="24.75" customHeight="1" x14ac:dyDescent="0.2">
      <c r="A29" s="241" t="s">
        <v>316</v>
      </c>
      <c r="B29" s="195" t="s">
        <v>564</v>
      </c>
      <c r="C29" s="240">
        <v>1055761</v>
      </c>
      <c r="D29" s="194">
        <v>0</v>
      </c>
      <c r="E29" s="240">
        <v>1259288</v>
      </c>
    </row>
    <row r="30" spans="1:5" ht="24.75" customHeight="1" x14ac:dyDescent="0.2">
      <c r="A30" s="241" t="s">
        <v>315</v>
      </c>
      <c r="B30" s="195" t="s">
        <v>563</v>
      </c>
      <c r="C30" s="240">
        <v>0</v>
      </c>
      <c r="D30" s="194">
        <v>0</v>
      </c>
      <c r="E30" s="240">
        <v>0</v>
      </c>
    </row>
    <row r="31" spans="1:5" ht="24.75" customHeight="1" x14ac:dyDescent="0.2">
      <c r="A31" s="241" t="s">
        <v>562</v>
      </c>
      <c r="B31" s="195" t="s">
        <v>561</v>
      </c>
      <c r="C31" s="240">
        <v>778832</v>
      </c>
      <c r="D31" s="194">
        <v>0</v>
      </c>
      <c r="E31" s="240">
        <v>543155</v>
      </c>
    </row>
    <row r="32" spans="1:5" ht="24.75" customHeight="1" x14ac:dyDescent="0.2">
      <c r="A32" s="241" t="s">
        <v>560</v>
      </c>
      <c r="B32" s="195" t="s">
        <v>559</v>
      </c>
      <c r="C32" s="240">
        <v>0</v>
      </c>
      <c r="D32" s="194">
        <v>0</v>
      </c>
      <c r="E32" s="240">
        <v>0</v>
      </c>
    </row>
    <row r="33" spans="1:5" ht="24.75" customHeight="1" x14ac:dyDescent="0.2">
      <c r="A33" s="241" t="s">
        <v>558</v>
      </c>
      <c r="B33" s="195" t="s">
        <v>557</v>
      </c>
      <c r="C33" s="240">
        <v>0</v>
      </c>
      <c r="D33" s="194">
        <v>0</v>
      </c>
      <c r="E33" s="240">
        <v>0</v>
      </c>
    </row>
    <row r="34" spans="1:5" ht="25.5" customHeight="1" x14ac:dyDescent="0.2">
      <c r="A34" s="239" t="s">
        <v>556</v>
      </c>
      <c r="B34" s="192" t="s">
        <v>555</v>
      </c>
      <c r="C34" s="238">
        <f>C33+C24+C28+C32</f>
        <v>4654923</v>
      </c>
      <c r="D34" s="191">
        <f>D33+D24+D28+D32</f>
        <v>0</v>
      </c>
      <c r="E34" s="238">
        <f>E33+E24+E28+E32</f>
        <v>4980126</v>
      </c>
    </row>
    <row r="35" spans="1:5" ht="23.25" customHeight="1" x14ac:dyDescent="0.2">
      <c r="A35" s="241" t="s">
        <v>554</v>
      </c>
      <c r="B35" s="195" t="s">
        <v>553</v>
      </c>
      <c r="C35" s="240">
        <v>35728538</v>
      </c>
      <c r="D35" s="194">
        <f>D36+D37+D38</f>
        <v>0</v>
      </c>
      <c r="E35" s="240">
        <v>40859451</v>
      </c>
    </row>
    <row r="36" spans="1:5" ht="29.25" customHeight="1" x14ac:dyDescent="0.2">
      <c r="A36" s="241" t="s">
        <v>552</v>
      </c>
      <c r="B36" s="195" t="s">
        <v>551</v>
      </c>
      <c r="C36" s="240">
        <v>4466400</v>
      </c>
      <c r="D36" s="194">
        <v>0</v>
      </c>
      <c r="E36" s="240">
        <v>5751852</v>
      </c>
    </row>
    <row r="37" spans="1:5" ht="24.75" customHeight="1" x14ac:dyDescent="0.2">
      <c r="A37" s="241" t="s">
        <v>550</v>
      </c>
      <c r="B37" s="195" t="s">
        <v>549</v>
      </c>
      <c r="C37" s="240">
        <v>31212138</v>
      </c>
      <c r="D37" s="194">
        <v>0</v>
      </c>
      <c r="E37" s="240">
        <v>35078212</v>
      </c>
    </row>
    <row r="38" spans="1:5" ht="24.75" customHeight="1" x14ac:dyDescent="0.2">
      <c r="A38" s="241" t="s">
        <v>548</v>
      </c>
      <c r="B38" s="195" t="s">
        <v>547</v>
      </c>
      <c r="C38" s="240">
        <v>50000</v>
      </c>
      <c r="D38" s="194">
        <v>0</v>
      </c>
      <c r="E38" s="240">
        <v>29387</v>
      </c>
    </row>
    <row r="39" spans="1:5" ht="26.25" customHeight="1" x14ac:dyDescent="0.2">
      <c r="A39" s="239" t="s">
        <v>546</v>
      </c>
      <c r="B39" s="192" t="s">
        <v>545</v>
      </c>
      <c r="C39" s="238">
        <f>C35</f>
        <v>35728538</v>
      </c>
      <c r="D39" s="191">
        <f>D35</f>
        <v>0</v>
      </c>
      <c r="E39" s="238">
        <f>E35</f>
        <v>40859451</v>
      </c>
    </row>
    <row r="40" spans="1:5" ht="26.25" customHeight="1" x14ac:dyDescent="0.2">
      <c r="A40" s="241" t="s">
        <v>544</v>
      </c>
      <c r="B40" s="195" t="s">
        <v>606</v>
      </c>
      <c r="C40" s="240">
        <v>693420</v>
      </c>
      <c r="D40" s="194">
        <v>0</v>
      </c>
      <c r="E40" s="240">
        <v>0</v>
      </c>
    </row>
    <row r="41" spans="1:5" ht="12.6" customHeight="1" x14ac:dyDescent="0.2">
      <c r="A41" s="241" t="s">
        <v>542</v>
      </c>
      <c r="B41" s="195" t="s">
        <v>543</v>
      </c>
      <c r="C41" s="240">
        <v>75000</v>
      </c>
      <c r="D41" s="194">
        <v>0</v>
      </c>
      <c r="E41" s="240">
        <v>75000</v>
      </c>
    </row>
    <row r="42" spans="1:5" ht="12.6" customHeight="1" x14ac:dyDescent="0.2">
      <c r="A42" s="241" t="s">
        <v>540</v>
      </c>
      <c r="B42" s="195" t="s">
        <v>541</v>
      </c>
      <c r="C42" s="240">
        <v>12912</v>
      </c>
      <c r="D42" s="194"/>
      <c r="E42" s="240">
        <v>6913</v>
      </c>
    </row>
    <row r="43" spans="1:5" ht="15.75" customHeight="1" x14ac:dyDescent="0.2">
      <c r="A43" s="239" t="s">
        <v>538</v>
      </c>
      <c r="B43" s="192" t="s">
        <v>539</v>
      </c>
      <c r="C43" s="238">
        <f>C41+C42+C40</f>
        <v>781332</v>
      </c>
      <c r="D43" s="191">
        <f>D41+D42</f>
        <v>0</v>
      </c>
      <c r="E43" s="238">
        <f>E41+E42+E40</f>
        <v>81913</v>
      </c>
    </row>
    <row r="44" spans="1:5" ht="15.75" hidden="1" customHeight="1" x14ac:dyDescent="0.2">
      <c r="A44" s="239" t="s">
        <v>537</v>
      </c>
      <c r="B44" s="192" t="s">
        <v>535</v>
      </c>
      <c r="C44" s="238">
        <f>C34+C39+C43</f>
        <v>41164793</v>
      </c>
      <c r="D44" s="191">
        <f>D34+D39+D43</f>
        <v>0</v>
      </c>
      <c r="E44" s="238">
        <f>E34+E39+E43</f>
        <v>45921490</v>
      </c>
    </row>
    <row r="45" spans="1:5" ht="48.75" hidden="1" customHeight="1" x14ac:dyDescent="0.2">
      <c r="A45" s="239" t="s">
        <v>536</v>
      </c>
      <c r="B45" s="192" t="s">
        <v>533</v>
      </c>
      <c r="C45" s="238" t="e">
        <f>C18+#REF!+C23+C44</f>
        <v>#REF!</v>
      </c>
      <c r="D45" s="191" t="e">
        <f>D18+#REF!+D23+D44</f>
        <v>#REF!</v>
      </c>
      <c r="E45" s="238" t="e">
        <f>E18+#REF!+E23+E44</f>
        <v>#REF!</v>
      </c>
    </row>
    <row r="46" spans="1:5" ht="18" customHeight="1" x14ac:dyDescent="0.2">
      <c r="A46" s="239" t="s">
        <v>534</v>
      </c>
      <c r="B46" s="192" t="s">
        <v>535</v>
      </c>
      <c r="C46" s="238">
        <f>C34+C39+C43</f>
        <v>41164793</v>
      </c>
      <c r="D46" s="191">
        <f>D34+D39+D43</f>
        <v>0</v>
      </c>
      <c r="E46" s="238">
        <f>E34+E39+E43</f>
        <v>45921490</v>
      </c>
    </row>
    <row r="47" spans="1:5" ht="30.75" customHeight="1" x14ac:dyDescent="0.2">
      <c r="A47" s="239" t="s">
        <v>532</v>
      </c>
      <c r="B47" s="244" t="s">
        <v>533</v>
      </c>
      <c r="C47" s="242">
        <f>C18+C23+C46</f>
        <v>903167733</v>
      </c>
      <c r="D47" s="243">
        <f>D18+D23+D46</f>
        <v>0</v>
      </c>
      <c r="E47" s="242">
        <f>E18+E23+E46</f>
        <v>922443923</v>
      </c>
    </row>
    <row r="48" spans="1:5" ht="58.5" customHeight="1" x14ac:dyDescent="0.2">
      <c r="A48" s="241" t="s">
        <v>531</v>
      </c>
      <c r="B48" s="192"/>
      <c r="C48" s="238"/>
      <c r="D48" s="191"/>
      <c r="E48" s="238"/>
    </row>
    <row r="49" spans="1:5" ht="18.75" customHeight="1" x14ac:dyDescent="0.2">
      <c r="A49" s="241" t="s">
        <v>529</v>
      </c>
      <c r="B49" s="195" t="s">
        <v>530</v>
      </c>
      <c r="C49" s="240">
        <v>1018274751</v>
      </c>
      <c r="D49" s="194">
        <v>0</v>
      </c>
      <c r="E49" s="240">
        <v>1018274751</v>
      </c>
    </row>
    <row r="50" spans="1:5" ht="18.75" customHeight="1" x14ac:dyDescent="0.2">
      <c r="A50" s="241" t="s">
        <v>527</v>
      </c>
      <c r="B50" s="195" t="s">
        <v>528</v>
      </c>
      <c r="C50" s="240">
        <v>71605837</v>
      </c>
      <c r="D50" s="194">
        <v>0</v>
      </c>
      <c r="E50" s="240">
        <v>71605837</v>
      </c>
    </row>
    <row r="51" spans="1:5" ht="27" customHeight="1" x14ac:dyDescent="0.2">
      <c r="A51" s="241" t="s">
        <v>525</v>
      </c>
      <c r="B51" s="195" t="s">
        <v>526</v>
      </c>
      <c r="C51" s="240">
        <v>14529860</v>
      </c>
      <c r="D51" s="194">
        <v>0</v>
      </c>
      <c r="E51" s="240">
        <v>14529860</v>
      </c>
    </row>
    <row r="52" spans="1:5" ht="18.75" customHeight="1" x14ac:dyDescent="0.2">
      <c r="A52" s="241" t="s">
        <v>523</v>
      </c>
      <c r="B52" s="195" t="s">
        <v>524</v>
      </c>
      <c r="C52" s="240">
        <v>-328681145</v>
      </c>
      <c r="D52" s="194">
        <v>0</v>
      </c>
      <c r="E52" s="240">
        <v>-378018934</v>
      </c>
    </row>
    <row r="53" spans="1:5" ht="16.5" customHeight="1" x14ac:dyDescent="0.2">
      <c r="A53" s="241" t="s">
        <v>604</v>
      </c>
      <c r="B53" s="195" t="s">
        <v>522</v>
      </c>
      <c r="C53" s="240">
        <v>-49337789</v>
      </c>
      <c r="D53" s="194">
        <v>0</v>
      </c>
      <c r="E53" s="240">
        <v>24292753</v>
      </c>
    </row>
    <row r="54" spans="1:5" ht="18.75" customHeight="1" x14ac:dyDescent="0.2">
      <c r="A54" s="239" t="s">
        <v>520</v>
      </c>
      <c r="B54" s="192" t="s">
        <v>521</v>
      </c>
      <c r="C54" s="238">
        <f>C49+C50+C51+C52+C53</f>
        <v>726391514</v>
      </c>
      <c r="D54" s="191">
        <f>D49+D50+D51+D52+D53</f>
        <v>0</v>
      </c>
      <c r="E54" s="238">
        <f>E49+E50+E51+E52+E53</f>
        <v>750684267</v>
      </c>
    </row>
    <row r="55" spans="1:5" ht="24.75" customHeight="1" x14ac:dyDescent="0.2">
      <c r="A55" s="241" t="s">
        <v>518</v>
      </c>
      <c r="B55" s="195" t="s">
        <v>519</v>
      </c>
      <c r="C55" s="240">
        <v>275939</v>
      </c>
      <c r="D55" s="194">
        <v>0</v>
      </c>
      <c r="E55" s="240">
        <v>268439</v>
      </c>
    </row>
    <row r="56" spans="1:5" ht="24.75" customHeight="1" x14ac:dyDescent="0.2">
      <c r="A56" s="241" t="s">
        <v>516</v>
      </c>
      <c r="B56" s="195" t="s">
        <v>517</v>
      </c>
      <c r="C56" s="240">
        <v>0</v>
      </c>
      <c r="D56" s="194">
        <v>0</v>
      </c>
      <c r="E56" s="240">
        <v>0</v>
      </c>
    </row>
    <row r="57" spans="1:5" ht="24.75" customHeight="1" x14ac:dyDescent="0.2">
      <c r="A57" s="241" t="s">
        <v>514</v>
      </c>
      <c r="B57" s="195" t="s">
        <v>515</v>
      </c>
      <c r="C57" s="240">
        <v>0</v>
      </c>
      <c r="D57" s="194">
        <v>0</v>
      </c>
      <c r="E57" s="240">
        <v>0</v>
      </c>
    </row>
    <row r="58" spans="1:5" ht="24.75" customHeight="1" x14ac:dyDescent="0.2">
      <c r="A58" s="239" t="s">
        <v>512</v>
      </c>
      <c r="B58" s="192" t="s">
        <v>513</v>
      </c>
      <c r="C58" s="238">
        <f>C55+C56</f>
        <v>275939</v>
      </c>
      <c r="D58" s="191">
        <f>D55+D56</f>
        <v>0</v>
      </c>
      <c r="E58" s="238">
        <f>E55+E56</f>
        <v>268439</v>
      </c>
    </row>
    <row r="59" spans="1:5" ht="24.75" customHeight="1" x14ac:dyDescent="0.2">
      <c r="A59" s="241" t="s">
        <v>510</v>
      </c>
      <c r="B59" s="195" t="s">
        <v>511</v>
      </c>
      <c r="C59" s="240">
        <v>0</v>
      </c>
      <c r="D59" s="191"/>
      <c r="E59" s="240">
        <v>0</v>
      </c>
    </row>
    <row r="60" spans="1:5" ht="25.5" customHeight="1" x14ac:dyDescent="0.2">
      <c r="A60" s="241" t="s">
        <v>508</v>
      </c>
      <c r="B60" s="195" t="s">
        <v>509</v>
      </c>
      <c r="C60" s="240">
        <v>3083029</v>
      </c>
      <c r="D60" s="194">
        <f>D61</f>
        <v>0</v>
      </c>
      <c r="E60" s="240">
        <v>3478927</v>
      </c>
    </row>
    <row r="61" spans="1:5" ht="26.25" customHeight="1" x14ac:dyDescent="0.2">
      <c r="A61" s="241" t="s">
        <v>506</v>
      </c>
      <c r="B61" s="195" t="s">
        <v>507</v>
      </c>
      <c r="C61" s="240">
        <v>3083029</v>
      </c>
      <c r="D61" s="194">
        <v>0</v>
      </c>
      <c r="E61" s="240">
        <v>3083029</v>
      </c>
    </row>
    <row r="62" spans="1:5" ht="15.75" customHeight="1" x14ac:dyDescent="0.2">
      <c r="A62" s="239" t="s">
        <v>504</v>
      </c>
      <c r="B62" s="192" t="s">
        <v>505</v>
      </c>
      <c r="C62" s="238">
        <f>C60+C59</f>
        <v>3083029</v>
      </c>
      <c r="D62" s="191">
        <f>D60</f>
        <v>0</v>
      </c>
      <c r="E62" s="238">
        <f>E60+E59</f>
        <v>3478927</v>
      </c>
    </row>
    <row r="63" spans="1:5" ht="17.25" customHeight="1" x14ac:dyDescent="0.2">
      <c r="A63" s="241" t="s">
        <v>502</v>
      </c>
      <c r="B63" s="195" t="s">
        <v>503</v>
      </c>
      <c r="C63" s="240">
        <v>13562745</v>
      </c>
      <c r="D63" s="194">
        <v>0</v>
      </c>
      <c r="E63" s="240">
        <v>14235348</v>
      </c>
    </row>
    <row r="64" spans="1:5" ht="26.25" customHeight="1" x14ac:dyDescent="0.2">
      <c r="A64" s="241" t="s">
        <v>500</v>
      </c>
      <c r="B64" s="195" t="s">
        <v>501</v>
      </c>
      <c r="C64" s="240">
        <v>0</v>
      </c>
      <c r="D64" s="194">
        <v>0</v>
      </c>
      <c r="E64" s="240">
        <v>0</v>
      </c>
    </row>
    <row r="65" spans="1:5" ht="25.5" customHeight="1" x14ac:dyDescent="0.2">
      <c r="A65" s="239" t="s">
        <v>498</v>
      </c>
      <c r="B65" s="192" t="s">
        <v>499</v>
      </c>
      <c r="C65" s="238">
        <f>C63+C64</f>
        <v>13562745</v>
      </c>
      <c r="D65" s="191">
        <f>D63+D64</f>
        <v>0</v>
      </c>
      <c r="E65" s="238">
        <f>E63+E64</f>
        <v>14235348</v>
      </c>
    </row>
    <row r="66" spans="1:5" ht="18.75" customHeight="1" x14ac:dyDescent="0.2">
      <c r="A66" s="239" t="s">
        <v>496</v>
      </c>
      <c r="B66" s="192" t="s">
        <v>497</v>
      </c>
      <c r="C66" s="238">
        <f>C58+C62+C65</f>
        <v>16921713</v>
      </c>
      <c r="D66" s="191">
        <f>D58+D62+D65</f>
        <v>0</v>
      </c>
      <c r="E66" s="238">
        <f>E58+E62+E65</f>
        <v>17982714</v>
      </c>
    </row>
    <row r="67" spans="1:5" ht="27" customHeight="1" x14ac:dyDescent="0.2">
      <c r="A67" s="241" t="s">
        <v>494</v>
      </c>
      <c r="B67" s="195" t="s">
        <v>495</v>
      </c>
      <c r="C67" s="240">
        <v>0</v>
      </c>
      <c r="D67" s="194">
        <v>0</v>
      </c>
      <c r="E67" s="240">
        <v>0</v>
      </c>
    </row>
    <row r="68" spans="1:5" ht="26.25" customHeight="1" x14ac:dyDescent="0.2">
      <c r="A68" s="241" t="s">
        <v>492</v>
      </c>
      <c r="B68" s="195" t="s">
        <v>493</v>
      </c>
      <c r="C68" s="240">
        <v>7244736</v>
      </c>
      <c r="D68" s="194">
        <v>0</v>
      </c>
      <c r="E68" s="240">
        <v>5283334</v>
      </c>
    </row>
    <row r="69" spans="1:5" ht="26.25" customHeight="1" x14ac:dyDescent="0.2">
      <c r="A69" s="241" t="s">
        <v>490</v>
      </c>
      <c r="B69" s="195" t="s">
        <v>491</v>
      </c>
      <c r="C69" s="240">
        <v>152609770</v>
      </c>
      <c r="D69" s="194"/>
      <c r="E69" s="240">
        <v>148493608</v>
      </c>
    </row>
    <row r="70" spans="1:5" ht="26.25" customHeight="1" x14ac:dyDescent="0.2">
      <c r="A70" s="239" t="s">
        <v>488</v>
      </c>
      <c r="B70" s="192" t="s">
        <v>489</v>
      </c>
      <c r="C70" s="238">
        <f>C68+C69+C67</f>
        <v>159854506</v>
      </c>
      <c r="D70" s="191">
        <f>D68+D69+D67</f>
        <v>0</v>
      </c>
      <c r="E70" s="238">
        <f>E68+E69+E67</f>
        <v>153776942</v>
      </c>
    </row>
    <row r="71" spans="1:5" ht="30.75" customHeight="1" thickBot="1" x14ac:dyDescent="0.25">
      <c r="A71" s="239" t="s">
        <v>605</v>
      </c>
      <c r="B71" s="237" t="s">
        <v>487</v>
      </c>
      <c r="C71" s="235">
        <f>C54+C66+C70</f>
        <v>903167733</v>
      </c>
      <c r="D71" s="236">
        <f>D54+D66+D70</f>
        <v>0</v>
      </c>
      <c r="E71" s="235">
        <f>E54+E66+E70</f>
        <v>922443923</v>
      </c>
    </row>
    <row r="72" spans="1:5" ht="12.6" customHeight="1" x14ac:dyDescent="0.2">
      <c r="A72" s="234"/>
      <c r="B72" s="233"/>
      <c r="C72" s="232"/>
      <c r="D72" s="232"/>
      <c r="E72" s="232"/>
    </row>
    <row r="73" spans="1:5" ht="12.6" customHeight="1" x14ac:dyDescent="0.2">
      <c r="A73" s="234"/>
      <c r="B73" s="233"/>
      <c r="C73" s="232"/>
      <c r="D73" s="232"/>
      <c r="E73" s="232"/>
    </row>
    <row r="74" spans="1:5" ht="12.6" customHeight="1" x14ac:dyDescent="0.2">
      <c r="A74" s="234"/>
      <c r="B74" s="233"/>
      <c r="C74" s="232"/>
      <c r="D74" s="232"/>
      <c r="E74" s="232"/>
    </row>
    <row r="75" spans="1:5" ht="12.6" customHeight="1" x14ac:dyDescent="0.2">
      <c r="A75" s="234"/>
      <c r="B75" s="233"/>
      <c r="C75" s="232"/>
      <c r="D75" s="232"/>
      <c r="E75" s="232"/>
    </row>
    <row r="76" spans="1:5" ht="12.6" customHeight="1" x14ac:dyDescent="0.2">
      <c r="A76" s="234"/>
      <c r="B76" s="233"/>
      <c r="C76" s="232"/>
      <c r="D76" s="232"/>
      <c r="E76" s="232"/>
    </row>
    <row r="77" spans="1:5" ht="12.6" customHeight="1" x14ac:dyDescent="0.2">
      <c r="A77" s="234"/>
      <c r="B77" s="233"/>
      <c r="C77" s="232"/>
      <c r="D77" s="232"/>
      <c r="E77" s="232"/>
    </row>
    <row r="78" spans="1:5" ht="12.6" customHeight="1" x14ac:dyDescent="0.2">
      <c r="A78" s="234"/>
      <c r="B78" s="233"/>
      <c r="C78" s="232"/>
      <c r="D78" s="232"/>
      <c r="E78" s="232"/>
    </row>
    <row r="79" spans="1:5" ht="12.6" customHeight="1" x14ac:dyDescent="0.2">
      <c r="A79" s="234"/>
      <c r="B79" s="233"/>
      <c r="C79" s="232"/>
      <c r="D79" s="232"/>
      <c r="E79" s="232"/>
    </row>
    <row r="80" spans="1:5" ht="12.6" customHeight="1" x14ac:dyDescent="0.2">
      <c r="A80" s="234"/>
      <c r="B80" s="233"/>
      <c r="C80" s="232"/>
      <c r="D80" s="232"/>
      <c r="E80" s="232"/>
    </row>
    <row r="81" spans="1:5" ht="12.6" customHeight="1" x14ac:dyDescent="0.2">
      <c r="A81" s="234"/>
      <c r="B81" s="233"/>
      <c r="C81" s="232"/>
      <c r="D81" s="232"/>
      <c r="E81" s="232"/>
    </row>
    <row r="82" spans="1:5" ht="12.6" customHeight="1" x14ac:dyDescent="0.2">
      <c r="A82" s="231"/>
      <c r="B82" s="230"/>
      <c r="C82" s="229"/>
      <c r="D82" s="229"/>
      <c r="E82" s="229"/>
    </row>
    <row r="83" spans="1:5" ht="12.6" customHeight="1" x14ac:dyDescent="0.2">
      <c r="A83" s="234"/>
      <c r="B83" s="233"/>
      <c r="C83" s="232"/>
      <c r="D83" s="232"/>
      <c r="E83" s="232"/>
    </row>
    <row r="84" spans="1:5" ht="12.6" customHeight="1" x14ac:dyDescent="0.2">
      <c r="A84" s="234"/>
      <c r="B84" s="233"/>
      <c r="C84" s="232"/>
      <c r="D84" s="232"/>
      <c r="E84" s="232"/>
    </row>
    <row r="85" spans="1:5" ht="12.6" customHeight="1" x14ac:dyDescent="0.2">
      <c r="A85" s="234"/>
      <c r="B85" s="233"/>
      <c r="C85" s="232"/>
      <c r="D85" s="232"/>
      <c r="E85" s="232"/>
    </row>
    <row r="86" spans="1:5" ht="12.6" customHeight="1" x14ac:dyDescent="0.2">
      <c r="A86" s="234"/>
      <c r="B86" s="233"/>
      <c r="C86" s="232"/>
      <c r="D86" s="232"/>
      <c r="E86" s="232"/>
    </row>
    <row r="87" spans="1:5" ht="12.6" customHeight="1" x14ac:dyDescent="0.2">
      <c r="A87" s="234"/>
      <c r="B87" s="233"/>
      <c r="C87" s="232"/>
      <c r="D87" s="232"/>
      <c r="E87" s="232"/>
    </row>
    <row r="88" spans="1:5" ht="12.6" customHeight="1" x14ac:dyDescent="0.2">
      <c r="A88" s="234"/>
      <c r="B88" s="233"/>
      <c r="C88" s="232"/>
      <c r="D88" s="232"/>
      <c r="E88" s="232"/>
    </row>
    <row r="89" spans="1:5" ht="12.6" customHeight="1" x14ac:dyDescent="0.2">
      <c r="A89" s="234"/>
      <c r="B89" s="233"/>
      <c r="C89" s="232"/>
      <c r="D89" s="232"/>
      <c r="E89" s="232"/>
    </row>
    <row r="90" spans="1:5" ht="12.6" customHeight="1" x14ac:dyDescent="0.2">
      <c r="A90" s="234"/>
      <c r="B90" s="233"/>
      <c r="C90" s="232"/>
      <c r="D90" s="232"/>
      <c r="E90" s="232"/>
    </row>
    <row r="91" spans="1:5" ht="12.6" customHeight="1" x14ac:dyDescent="0.2">
      <c r="A91" s="234"/>
      <c r="B91" s="233"/>
      <c r="C91" s="232"/>
      <c r="D91" s="232"/>
      <c r="E91" s="232"/>
    </row>
    <row r="92" spans="1:5" ht="12.6" customHeight="1" x14ac:dyDescent="0.2">
      <c r="A92" s="234"/>
      <c r="B92" s="233"/>
      <c r="C92" s="232"/>
      <c r="D92" s="232"/>
      <c r="E92" s="232"/>
    </row>
    <row r="93" spans="1:5" ht="12.6" customHeight="1" x14ac:dyDescent="0.2">
      <c r="A93" s="234"/>
      <c r="B93" s="233"/>
      <c r="C93" s="232"/>
      <c r="D93" s="232"/>
      <c r="E93" s="232"/>
    </row>
    <row r="94" spans="1:5" ht="12.6" customHeight="1" x14ac:dyDescent="0.2">
      <c r="A94" s="234"/>
      <c r="B94" s="233"/>
      <c r="C94" s="232"/>
      <c r="D94" s="232"/>
      <c r="E94" s="232"/>
    </row>
    <row r="95" spans="1:5" ht="12.6" customHeight="1" x14ac:dyDescent="0.2">
      <c r="A95" s="231"/>
      <c r="B95" s="230"/>
      <c r="C95" s="229"/>
      <c r="D95" s="229"/>
      <c r="E95" s="229"/>
    </row>
    <row r="96" spans="1:5" ht="12.6" customHeight="1" x14ac:dyDescent="0.2">
      <c r="A96" s="231"/>
      <c r="B96" s="230"/>
      <c r="C96" s="229"/>
      <c r="D96" s="229"/>
      <c r="E96" s="229"/>
    </row>
    <row r="97" spans="1:5" ht="12.6" customHeight="1" x14ac:dyDescent="0.2">
      <c r="A97" s="231"/>
      <c r="B97" s="230"/>
      <c r="C97" s="229"/>
      <c r="D97" s="229"/>
      <c r="E97" s="229"/>
    </row>
    <row r="98" spans="1:5" ht="12.6" customHeight="1" x14ac:dyDescent="0.2">
      <c r="A98" s="234"/>
      <c r="B98" s="233"/>
      <c r="C98" s="232"/>
      <c r="D98" s="232"/>
      <c r="E98" s="232"/>
    </row>
    <row r="99" spans="1:5" ht="12.6" customHeight="1" x14ac:dyDescent="0.2">
      <c r="A99" s="234"/>
      <c r="B99" s="233"/>
      <c r="C99" s="232"/>
      <c r="D99" s="232"/>
      <c r="E99" s="232"/>
    </row>
    <row r="100" spans="1:5" ht="12.6" customHeight="1" x14ac:dyDescent="0.2">
      <c r="A100" s="234"/>
      <c r="B100" s="233"/>
      <c r="C100" s="232"/>
      <c r="D100" s="232"/>
      <c r="E100" s="232"/>
    </row>
    <row r="101" spans="1:5" ht="12.6" customHeight="1" x14ac:dyDescent="0.2">
      <c r="A101" s="231"/>
      <c r="B101" s="230"/>
      <c r="C101" s="229"/>
      <c r="D101" s="229"/>
      <c r="E101" s="229"/>
    </row>
    <row r="102" spans="1:5" ht="12.6" customHeight="1" x14ac:dyDescent="0.2">
      <c r="A102" s="231"/>
      <c r="B102" s="230"/>
      <c r="C102" s="229"/>
      <c r="D102" s="229"/>
      <c r="E102" s="229"/>
    </row>
    <row r="103" spans="1:5" ht="12.6" customHeight="1" x14ac:dyDescent="0.2">
      <c r="A103" s="231"/>
      <c r="B103" s="230"/>
      <c r="C103" s="228"/>
      <c r="D103" s="228"/>
      <c r="E103" s="228"/>
    </row>
    <row r="104" spans="1:5" ht="12.6" customHeight="1" x14ac:dyDescent="0.2">
      <c r="A104" s="234"/>
      <c r="B104" s="233"/>
      <c r="C104" s="232"/>
      <c r="D104" s="232"/>
      <c r="E104" s="232"/>
    </row>
    <row r="105" spans="1:5" ht="12.6" customHeight="1" x14ac:dyDescent="0.2">
      <c r="A105" s="234"/>
      <c r="B105" s="233"/>
      <c r="C105" s="232"/>
      <c r="D105" s="232"/>
      <c r="E105" s="232"/>
    </row>
    <row r="106" spans="1:5" ht="12.6" customHeight="1" x14ac:dyDescent="0.2">
      <c r="A106" s="234"/>
      <c r="B106" s="233"/>
      <c r="C106" s="232"/>
      <c r="D106" s="232"/>
      <c r="E106" s="232"/>
    </row>
    <row r="107" spans="1:5" ht="12.6" customHeight="1" x14ac:dyDescent="0.2">
      <c r="A107" s="234"/>
      <c r="B107" s="233"/>
      <c r="C107" s="232"/>
      <c r="D107" s="232"/>
      <c r="E107" s="232"/>
    </row>
    <row r="108" spans="1:5" ht="12.6" customHeight="1" x14ac:dyDescent="0.2">
      <c r="A108" s="234"/>
      <c r="B108" s="233"/>
      <c r="C108" s="232"/>
      <c r="D108" s="232"/>
      <c r="E108" s="232"/>
    </row>
    <row r="109" spans="1:5" ht="12.6" customHeight="1" x14ac:dyDescent="0.2">
      <c r="A109" s="234"/>
      <c r="B109" s="233"/>
      <c r="C109" s="232"/>
      <c r="D109" s="232"/>
      <c r="E109" s="232"/>
    </row>
    <row r="110" spans="1:5" ht="12.6" customHeight="1" x14ac:dyDescent="0.2">
      <c r="A110" s="231"/>
      <c r="B110" s="230"/>
      <c r="C110" s="229"/>
      <c r="D110" s="229"/>
      <c r="E110" s="229"/>
    </row>
    <row r="111" spans="1:5" ht="12.6" customHeight="1" x14ac:dyDescent="0.2">
      <c r="A111" s="234"/>
      <c r="B111" s="233"/>
      <c r="C111" s="232"/>
      <c r="D111" s="232"/>
      <c r="E111" s="232"/>
    </row>
    <row r="112" spans="1:5" ht="12.6" customHeight="1" x14ac:dyDescent="0.2">
      <c r="A112" s="234"/>
      <c r="B112" s="233"/>
      <c r="C112" s="232"/>
      <c r="D112" s="232"/>
      <c r="E112" s="232"/>
    </row>
    <row r="113" spans="1:5" ht="12.6" customHeight="1" x14ac:dyDescent="0.2">
      <c r="A113" s="234"/>
      <c r="B113" s="233"/>
      <c r="C113" s="232"/>
      <c r="D113" s="232"/>
      <c r="E113" s="232"/>
    </row>
    <row r="114" spans="1:5" ht="12.6" customHeight="1" x14ac:dyDescent="0.2">
      <c r="A114" s="234"/>
      <c r="B114" s="233"/>
      <c r="C114" s="232"/>
      <c r="D114" s="232"/>
      <c r="E114" s="232"/>
    </row>
    <row r="115" spans="1:5" ht="12.6" customHeight="1" x14ac:dyDescent="0.2">
      <c r="A115" s="234"/>
      <c r="B115" s="233"/>
      <c r="C115" s="232"/>
      <c r="D115" s="232"/>
      <c r="E115" s="232"/>
    </row>
    <row r="116" spans="1:5" ht="12.6" customHeight="1" x14ac:dyDescent="0.2">
      <c r="A116" s="234"/>
      <c r="B116" s="233"/>
      <c r="C116" s="232"/>
      <c r="D116" s="232"/>
      <c r="E116" s="232"/>
    </row>
    <row r="117" spans="1:5" ht="12.6" customHeight="1" x14ac:dyDescent="0.2">
      <c r="A117" s="234"/>
      <c r="B117" s="233"/>
      <c r="C117" s="232"/>
      <c r="D117" s="232"/>
      <c r="E117" s="232"/>
    </row>
    <row r="118" spans="1:5" ht="12.6" customHeight="1" x14ac:dyDescent="0.2">
      <c r="A118" s="234"/>
      <c r="B118" s="233"/>
      <c r="C118" s="232"/>
      <c r="D118" s="232"/>
      <c r="E118" s="232"/>
    </row>
    <row r="119" spans="1:5" ht="12.6" customHeight="1" x14ac:dyDescent="0.2">
      <c r="A119" s="234"/>
      <c r="B119" s="233"/>
      <c r="C119" s="232"/>
      <c r="D119" s="232"/>
      <c r="E119" s="232"/>
    </row>
    <row r="120" spans="1:5" ht="12.6" customHeight="1" x14ac:dyDescent="0.2">
      <c r="A120" s="234"/>
      <c r="B120" s="233"/>
      <c r="C120" s="232"/>
      <c r="D120" s="232"/>
      <c r="E120" s="232"/>
    </row>
    <row r="121" spans="1:5" ht="12.6" customHeight="1" x14ac:dyDescent="0.2">
      <c r="A121" s="234"/>
      <c r="B121" s="233"/>
      <c r="C121" s="232"/>
      <c r="D121" s="232"/>
      <c r="E121" s="232"/>
    </row>
    <row r="122" spans="1:5" ht="12.6" customHeight="1" x14ac:dyDescent="0.2">
      <c r="A122" s="234"/>
      <c r="B122" s="233"/>
      <c r="C122" s="232"/>
      <c r="D122" s="232"/>
      <c r="E122" s="232"/>
    </row>
    <row r="123" spans="1:5" ht="12.6" customHeight="1" x14ac:dyDescent="0.2">
      <c r="A123" s="234"/>
      <c r="B123" s="233"/>
      <c r="C123" s="232"/>
      <c r="D123" s="232"/>
      <c r="E123" s="232"/>
    </row>
    <row r="124" spans="1:5" ht="12.6" customHeight="1" x14ac:dyDescent="0.2">
      <c r="A124" s="234"/>
      <c r="B124" s="233"/>
      <c r="C124" s="232"/>
      <c r="D124" s="232"/>
      <c r="E124" s="232"/>
    </row>
    <row r="125" spans="1:5" ht="12.6" customHeight="1" x14ac:dyDescent="0.2">
      <c r="A125" s="234"/>
      <c r="B125" s="233"/>
      <c r="C125" s="232"/>
      <c r="D125" s="232"/>
      <c r="E125" s="232"/>
    </row>
    <row r="126" spans="1:5" ht="12.6" customHeight="1" x14ac:dyDescent="0.2">
      <c r="A126" s="234"/>
      <c r="B126" s="233"/>
      <c r="C126" s="232"/>
      <c r="D126" s="232"/>
      <c r="E126" s="232"/>
    </row>
    <row r="127" spans="1:5" ht="12.6" customHeight="1" x14ac:dyDescent="0.2">
      <c r="A127" s="234"/>
      <c r="B127" s="233"/>
      <c r="C127" s="232"/>
      <c r="D127" s="232"/>
      <c r="E127" s="232"/>
    </row>
    <row r="128" spans="1:5" ht="12.6" customHeight="1" x14ac:dyDescent="0.2">
      <c r="A128" s="234"/>
      <c r="B128" s="233"/>
      <c r="C128" s="232"/>
      <c r="D128" s="232"/>
      <c r="E128" s="232"/>
    </row>
    <row r="129" spans="1:5" ht="12.6" customHeight="1" x14ac:dyDescent="0.2">
      <c r="A129" s="234"/>
      <c r="B129" s="233"/>
      <c r="C129" s="232"/>
      <c r="D129" s="232"/>
      <c r="E129" s="232"/>
    </row>
    <row r="130" spans="1:5" ht="12.6" customHeight="1" x14ac:dyDescent="0.2">
      <c r="A130" s="231"/>
      <c r="B130" s="230"/>
      <c r="C130" s="229"/>
      <c r="D130" s="229"/>
      <c r="E130" s="229"/>
    </row>
    <row r="131" spans="1:5" ht="12.6" customHeight="1" x14ac:dyDescent="0.2">
      <c r="A131" s="234"/>
      <c r="B131" s="233"/>
      <c r="C131" s="232"/>
      <c r="D131" s="232"/>
      <c r="E131" s="232"/>
    </row>
    <row r="132" spans="1:5" ht="12.6" customHeight="1" x14ac:dyDescent="0.2">
      <c r="A132" s="234"/>
      <c r="B132" s="233"/>
      <c r="C132" s="232"/>
      <c r="D132" s="232"/>
      <c r="E132" s="232"/>
    </row>
    <row r="133" spans="1:5" ht="12.6" customHeight="1" x14ac:dyDescent="0.2">
      <c r="A133" s="234"/>
      <c r="B133" s="233"/>
      <c r="C133" s="232"/>
      <c r="D133" s="232"/>
      <c r="E133" s="232"/>
    </row>
    <row r="134" spans="1:5" ht="12.6" customHeight="1" x14ac:dyDescent="0.2">
      <c r="A134" s="234"/>
      <c r="B134" s="233"/>
      <c r="C134" s="232"/>
      <c r="D134" s="232"/>
      <c r="E134" s="232"/>
    </row>
    <row r="135" spans="1:5" ht="12.6" customHeight="1" x14ac:dyDescent="0.2">
      <c r="A135" s="234"/>
      <c r="B135" s="233"/>
      <c r="C135" s="232"/>
      <c r="D135" s="232"/>
      <c r="E135" s="232"/>
    </row>
    <row r="136" spans="1:5" ht="12.6" customHeight="1" x14ac:dyDescent="0.2">
      <c r="A136" s="234"/>
      <c r="B136" s="233"/>
      <c r="C136" s="232"/>
      <c r="D136" s="232"/>
      <c r="E136" s="232"/>
    </row>
    <row r="137" spans="1:5" ht="12.6" customHeight="1" x14ac:dyDescent="0.2">
      <c r="A137" s="234"/>
      <c r="B137" s="233"/>
      <c r="C137" s="232"/>
      <c r="D137" s="232"/>
      <c r="E137" s="232"/>
    </row>
    <row r="138" spans="1:5" ht="12.6" customHeight="1" x14ac:dyDescent="0.2">
      <c r="A138" s="234"/>
      <c r="B138" s="233"/>
      <c r="C138" s="232"/>
      <c r="D138" s="232"/>
      <c r="E138" s="232"/>
    </row>
    <row r="139" spans="1:5" ht="12.6" customHeight="1" x14ac:dyDescent="0.2">
      <c r="A139" s="234"/>
      <c r="B139" s="233"/>
      <c r="C139" s="232"/>
      <c r="D139" s="232"/>
      <c r="E139" s="232"/>
    </row>
    <row r="140" spans="1:5" ht="12.6" customHeight="1" x14ac:dyDescent="0.2">
      <c r="A140" s="234"/>
      <c r="B140" s="233"/>
      <c r="C140" s="232"/>
      <c r="D140" s="232"/>
      <c r="E140" s="232"/>
    </row>
    <row r="141" spans="1:5" ht="12.6" customHeight="1" x14ac:dyDescent="0.2">
      <c r="A141" s="234"/>
      <c r="B141" s="233"/>
      <c r="C141" s="232"/>
      <c r="D141" s="232"/>
      <c r="E141" s="232"/>
    </row>
    <row r="142" spans="1:5" ht="12.6" customHeight="1" x14ac:dyDescent="0.2">
      <c r="A142" s="234"/>
      <c r="B142" s="233"/>
      <c r="C142" s="232"/>
      <c r="D142" s="232"/>
      <c r="E142" s="232"/>
    </row>
    <row r="143" spans="1:5" ht="12.6" customHeight="1" x14ac:dyDescent="0.2">
      <c r="A143" s="234"/>
      <c r="B143" s="233"/>
      <c r="C143" s="232"/>
      <c r="D143" s="232"/>
      <c r="E143" s="232"/>
    </row>
    <row r="144" spans="1:5" ht="12.6" customHeight="1" x14ac:dyDescent="0.2">
      <c r="A144" s="234"/>
      <c r="B144" s="233"/>
      <c r="C144" s="232"/>
      <c r="D144" s="232"/>
      <c r="E144" s="232"/>
    </row>
    <row r="145" spans="1:5" ht="12.6" customHeight="1" x14ac:dyDescent="0.2">
      <c r="A145" s="234"/>
      <c r="B145" s="233"/>
      <c r="C145" s="232"/>
      <c r="D145" s="232"/>
      <c r="E145" s="232"/>
    </row>
    <row r="146" spans="1:5" ht="12.6" customHeight="1" x14ac:dyDescent="0.2">
      <c r="A146" s="234"/>
      <c r="B146" s="233"/>
      <c r="C146" s="232"/>
      <c r="D146" s="232"/>
      <c r="E146" s="232"/>
    </row>
    <row r="147" spans="1:5" ht="12.6" customHeight="1" x14ac:dyDescent="0.2">
      <c r="A147" s="234"/>
      <c r="B147" s="233"/>
      <c r="C147" s="232"/>
      <c r="D147" s="232"/>
      <c r="E147" s="232"/>
    </row>
    <row r="148" spans="1:5" ht="12.6" customHeight="1" x14ac:dyDescent="0.2">
      <c r="A148" s="234"/>
      <c r="B148" s="233"/>
      <c r="C148" s="232"/>
      <c r="D148" s="232"/>
      <c r="E148" s="232"/>
    </row>
    <row r="149" spans="1:5" ht="12.6" customHeight="1" x14ac:dyDescent="0.2">
      <c r="A149" s="234"/>
      <c r="B149" s="233"/>
      <c r="C149" s="232"/>
      <c r="D149" s="232"/>
      <c r="E149" s="232"/>
    </row>
    <row r="150" spans="1:5" ht="12.6" customHeight="1" x14ac:dyDescent="0.2">
      <c r="A150" s="231"/>
      <c r="B150" s="230"/>
      <c r="C150" s="229"/>
      <c r="D150" s="229"/>
      <c r="E150" s="229"/>
    </row>
    <row r="151" spans="1:5" ht="12.6" customHeight="1" x14ac:dyDescent="0.2">
      <c r="A151" s="234"/>
      <c r="B151" s="233"/>
      <c r="C151" s="232"/>
      <c r="D151" s="232"/>
      <c r="E151" s="232"/>
    </row>
    <row r="152" spans="1:5" ht="12.6" customHeight="1" x14ac:dyDescent="0.2">
      <c r="A152" s="234"/>
      <c r="B152" s="233"/>
      <c r="C152" s="232"/>
      <c r="D152" s="232"/>
      <c r="E152" s="232"/>
    </row>
    <row r="153" spans="1:5" ht="12.6" customHeight="1" x14ac:dyDescent="0.2">
      <c r="A153" s="234"/>
      <c r="B153" s="233"/>
      <c r="C153" s="232"/>
      <c r="D153" s="232"/>
      <c r="E153" s="232"/>
    </row>
    <row r="154" spans="1:5" ht="12.6" customHeight="1" x14ac:dyDescent="0.2">
      <c r="A154" s="234"/>
      <c r="B154" s="233"/>
      <c r="C154" s="232"/>
      <c r="D154" s="232"/>
      <c r="E154" s="232"/>
    </row>
    <row r="155" spans="1:5" ht="12.6" customHeight="1" x14ac:dyDescent="0.2">
      <c r="A155" s="234"/>
      <c r="B155" s="233"/>
      <c r="C155" s="232"/>
      <c r="D155" s="232"/>
      <c r="E155" s="232"/>
    </row>
    <row r="156" spans="1:5" ht="12.6" customHeight="1" x14ac:dyDescent="0.2">
      <c r="A156" s="234"/>
      <c r="B156" s="233"/>
      <c r="C156" s="232"/>
      <c r="D156" s="232"/>
      <c r="E156" s="232"/>
    </row>
    <row r="157" spans="1:5" ht="12.6" customHeight="1" x14ac:dyDescent="0.2">
      <c r="A157" s="234"/>
      <c r="B157" s="233"/>
      <c r="C157" s="232"/>
      <c r="D157" s="232"/>
      <c r="E157" s="232"/>
    </row>
    <row r="158" spans="1:5" ht="12.6" customHeight="1" x14ac:dyDescent="0.2">
      <c r="A158" s="234"/>
      <c r="B158" s="233"/>
      <c r="C158" s="232"/>
      <c r="D158" s="232"/>
      <c r="E158" s="232"/>
    </row>
    <row r="159" spans="1:5" ht="12.6" customHeight="1" x14ac:dyDescent="0.2">
      <c r="A159" s="231"/>
      <c r="B159" s="230"/>
      <c r="C159" s="229"/>
      <c r="D159" s="229"/>
      <c r="E159" s="229"/>
    </row>
    <row r="160" spans="1:5" ht="12.6" customHeight="1" x14ac:dyDescent="0.2">
      <c r="A160" s="231"/>
      <c r="B160" s="230"/>
      <c r="C160" s="229"/>
      <c r="D160" s="229"/>
      <c r="E160" s="229"/>
    </row>
    <row r="161" spans="1:5" ht="12.6" customHeight="1" x14ac:dyDescent="0.2">
      <c r="A161" s="231"/>
      <c r="B161" s="230"/>
      <c r="C161" s="229"/>
      <c r="D161" s="229"/>
      <c r="E161" s="229"/>
    </row>
    <row r="162" spans="1:5" ht="12.6" customHeight="1" x14ac:dyDescent="0.2">
      <c r="A162" s="234"/>
      <c r="B162" s="233"/>
      <c r="C162" s="232"/>
      <c r="D162" s="232"/>
      <c r="E162" s="232"/>
    </row>
    <row r="163" spans="1:5" ht="12.6" customHeight="1" x14ac:dyDescent="0.2">
      <c r="A163" s="234"/>
      <c r="B163" s="233"/>
      <c r="C163" s="232"/>
      <c r="D163" s="232"/>
      <c r="E163" s="232"/>
    </row>
    <row r="164" spans="1:5" ht="12.6" customHeight="1" x14ac:dyDescent="0.2">
      <c r="A164" s="234"/>
      <c r="B164" s="233"/>
      <c r="C164" s="232"/>
      <c r="D164" s="232"/>
      <c r="E164" s="232"/>
    </row>
    <row r="165" spans="1:5" ht="12.6" customHeight="1" x14ac:dyDescent="0.2">
      <c r="A165" s="231"/>
      <c r="B165" s="230"/>
      <c r="C165" s="229"/>
      <c r="D165" s="229"/>
      <c r="E165" s="229"/>
    </row>
    <row r="166" spans="1:5" ht="12.6" customHeight="1" x14ac:dyDescent="0.2">
      <c r="A166" s="231"/>
      <c r="B166" s="230"/>
      <c r="C166" s="229"/>
      <c r="D166" s="229"/>
      <c r="E166" s="229"/>
    </row>
    <row r="167" spans="1:5" ht="12.6" customHeight="1" x14ac:dyDescent="0.2">
      <c r="A167" s="228"/>
      <c r="B167" s="228"/>
      <c r="C167" s="228"/>
      <c r="D167" s="228"/>
      <c r="E167" s="228"/>
    </row>
    <row r="168" spans="1:5" ht="12.6" customHeight="1" x14ac:dyDescent="0.2">
      <c r="A168" s="234"/>
      <c r="B168" s="233"/>
      <c r="C168" s="232"/>
      <c r="D168" s="232"/>
      <c r="E168" s="232"/>
    </row>
    <row r="169" spans="1:5" ht="12.6" customHeight="1" x14ac:dyDescent="0.2">
      <c r="A169" s="234"/>
      <c r="B169" s="233"/>
      <c r="C169" s="232"/>
      <c r="D169" s="232"/>
      <c r="E169" s="232"/>
    </row>
    <row r="170" spans="1:5" ht="12.6" customHeight="1" x14ac:dyDescent="0.2">
      <c r="A170" s="234"/>
      <c r="B170" s="233"/>
      <c r="C170" s="232"/>
      <c r="D170" s="232"/>
      <c r="E170" s="232"/>
    </row>
    <row r="171" spans="1:5" ht="12.6" customHeight="1" x14ac:dyDescent="0.2">
      <c r="A171" s="234"/>
      <c r="B171" s="233"/>
      <c r="C171" s="232"/>
      <c r="D171" s="232"/>
      <c r="E171" s="232"/>
    </row>
    <row r="172" spans="1:5" ht="12.6" customHeight="1" x14ac:dyDescent="0.2">
      <c r="A172" s="231"/>
      <c r="B172" s="230"/>
      <c r="C172" s="229"/>
      <c r="D172" s="229"/>
      <c r="E172" s="229"/>
    </row>
    <row r="173" spans="1:5" ht="12.6" customHeight="1" x14ac:dyDescent="0.2">
      <c r="A173" s="231"/>
      <c r="B173" s="230"/>
      <c r="C173" s="229"/>
      <c r="D173" s="229"/>
      <c r="E173" s="229"/>
    </row>
    <row r="174" spans="1:5" ht="12.6" customHeight="1" x14ac:dyDescent="0.2">
      <c r="A174" s="231"/>
      <c r="B174" s="230"/>
      <c r="C174" s="229"/>
      <c r="D174" s="229"/>
      <c r="E174" s="229"/>
    </row>
    <row r="175" spans="1:5" ht="12.6" customHeight="1" x14ac:dyDescent="0.2">
      <c r="A175" s="234"/>
      <c r="B175" s="233"/>
      <c r="C175" s="232"/>
      <c r="D175" s="232"/>
      <c r="E175" s="232"/>
    </row>
    <row r="176" spans="1:5" ht="12.6" customHeight="1" x14ac:dyDescent="0.2">
      <c r="A176" s="234"/>
      <c r="B176" s="233"/>
      <c r="C176" s="232"/>
      <c r="D176" s="232"/>
      <c r="E176" s="232"/>
    </row>
    <row r="177" spans="1:5" ht="12.6" customHeight="1" x14ac:dyDescent="0.2">
      <c r="A177" s="234"/>
      <c r="B177" s="233"/>
      <c r="C177" s="232"/>
      <c r="D177" s="232"/>
      <c r="E177" s="232"/>
    </row>
    <row r="178" spans="1:5" ht="12.6" customHeight="1" x14ac:dyDescent="0.2">
      <c r="A178" s="231"/>
      <c r="B178" s="230"/>
      <c r="C178" s="229"/>
      <c r="D178" s="229"/>
      <c r="E178" s="229"/>
    </row>
    <row r="179" spans="1:5" ht="12.6" customHeight="1" x14ac:dyDescent="0.2">
      <c r="A179" s="231"/>
      <c r="B179" s="230"/>
      <c r="C179" s="229"/>
      <c r="D179" s="229"/>
      <c r="E179" s="229"/>
    </row>
    <row r="180" spans="1:5" x14ac:dyDescent="0.2">
      <c r="A180" s="228"/>
      <c r="B180" s="228"/>
      <c r="C180" s="228"/>
      <c r="D180" s="228"/>
      <c r="E180" s="228"/>
    </row>
  </sheetData>
  <phoneticPr fontId="18" type="noConversion"/>
  <pageMargins left="0.70866141732283472" right="0.70866141732283472" top="0" bottom="0" header="0.11811023622047245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C15"/>
  <sheetViews>
    <sheetView zoomScaleNormal="100" workbookViewId="0">
      <selection activeCell="A3" sqref="A3:C14"/>
    </sheetView>
  </sheetViews>
  <sheetFormatPr defaultColWidth="9.33203125" defaultRowHeight="12.75" x14ac:dyDescent="0.2"/>
  <cols>
    <col min="1" max="1" width="7.6640625" customWidth="1"/>
    <col min="2" max="2" width="60.83203125" customWidth="1"/>
    <col min="3" max="3" width="25.6640625" customWidth="1"/>
  </cols>
  <sheetData>
    <row r="1" spans="1:3" ht="13.5" thickBot="1" x14ac:dyDescent="0.25">
      <c r="A1" s="323" t="s">
        <v>730</v>
      </c>
      <c r="B1" s="323"/>
      <c r="C1" s="323"/>
    </row>
    <row r="2" spans="1:3" ht="15.75" x14ac:dyDescent="0.25">
      <c r="A2" s="335" t="s">
        <v>731</v>
      </c>
      <c r="B2" s="336"/>
      <c r="C2" s="337"/>
    </row>
    <row r="3" spans="1:3" ht="13.5" thickBot="1" x14ac:dyDescent="0.25">
      <c r="A3" s="272"/>
      <c r="B3" s="271"/>
      <c r="C3" s="270" t="s">
        <v>234</v>
      </c>
    </row>
    <row r="4" spans="1:3" ht="15" x14ac:dyDescent="0.2">
      <c r="A4" s="269"/>
      <c r="B4" s="268" t="s">
        <v>310</v>
      </c>
      <c r="C4" s="267" t="s">
        <v>600</v>
      </c>
    </row>
    <row r="5" spans="1:3" ht="33.75" customHeight="1" x14ac:dyDescent="0.2">
      <c r="A5" s="266">
        <v>1</v>
      </c>
      <c r="B5" s="265">
        <v>2</v>
      </c>
      <c r="C5" s="264">
        <v>3</v>
      </c>
    </row>
    <row r="6" spans="1:3" x14ac:dyDescent="0.2">
      <c r="A6" s="261">
        <v>1</v>
      </c>
      <c r="B6" s="263" t="s">
        <v>599</v>
      </c>
      <c r="C6" s="262">
        <v>281146461</v>
      </c>
    </row>
    <row r="7" spans="1:3" s="207" customFormat="1" ht="43.5" customHeight="1" x14ac:dyDescent="0.2">
      <c r="A7" s="261">
        <v>2</v>
      </c>
      <c r="B7" s="263" t="s">
        <v>598</v>
      </c>
      <c r="C7" s="262">
        <v>248403182</v>
      </c>
    </row>
    <row r="8" spans="1:3" ht="28.5" customHeight="1" x14ac:dyDescent="0.2">
      <c r="A8" s="261">
        <v>3</v>
      </c>
      <c r="B8" s="260" t="s">
        <v>597</v>
      </c>
      <c r="C8" s="259">
        <f>C6-C7</f>
        <v>32743279</v>
      </c>
    </row>
    <row r="9" spans="1:3" ht="18" customHeight="1" x14ac:dyDescent="0.2">
      <c r="A9" s="261">
        <v>4</v>
      </c>
      <c r="B9" s="263" t="s">
        <v>596</v>
      </c>
      <c r="C9" s="262">
        <v>23141660</v>
      </c>
    </row>
    <row r="10" spans="1:3" ht="18" customHeight="1" x14ac:dyDescent="0.2">
      <c r="A10" s="261">
        <v>5</v>
      </c>
      <c r="B10" s="263" t="s">
        <v>595</v>
      </c>
      <c r="C10" s="262">
        <v>3083029</v>
      </c>
    </row>
    <row r="11" spans="1:3" ht="30.75" customHeight="1" x14ac:dyDescent="0.2">
      <c r="A11" s="261">
        <v>6</v>
      </c>
      <c r="B11" s="260" t="s">
        <v>594</v>
      </c>
      <c r="C11" s="259">
        <f>C9-C10</f>
        <v>20058631</v>
      </c>
    </row>
    <row r="12" spans="1:3" ht="18" customHeight="1" x14ac:dyDescent="0.2">
      <c r="A12" s="261">
        <v>7</v>
      </c>
      <c r="B12" s="260" t="s">
        <v>593</v>
      </c>
      <c r="C12" s="259">
        <f>C8+C11</f>
        <v>52801910</v>
      </c>
    </row>
    <row r="13" spans="1:3" ht="25.5" customHeight="1" x14ac:dyDescent="0.2">
      <c r="A13" s="261">
        <v>8</v>
      </c>
      <c r="B13" s="260" t="s">
        <v>592</v>
      </c>
      <c r="C13" s="259">
        <f>C12</f>
        <v>52801910</v>
      </c>
    </row>
    <row r="14" spans="1:3" ht="35.25" customHeight="1" thickBot="1" x14ac:dyDescent="0.25">
      <c r="A14" s="258">
        <v>9</v>
      </c>
      <c r="B14" s="257" t="s">
        <v>602</v>
      </c>
      <c r="C14" s="256">
        <f>C13</f>
        <v>52801910</v>
      </c>
    </row>
    <row r="15" spans="1:3" ht="18" customHeight="1" x14ac:dyDescent="0.2">
      <c r="A15" s="255"/>
      <c r="B15" s="254"/>
      <c r="C15" s="253"/>
    </row>
  </sheetData>
  <mergeCells count="2">
    <mergeCell ref="A2:C2"/>
    <mergeCell ref="A1:C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62"/>
  <sheetViews>
    <sheetView tabSelected="1" view="pageLayout" topLeftCell="A56" zoomScaleNormal="100" zoomScaleSheetLayoutView="100" workbookViewId="0">
      <selection activeCell="B65" sqref="B64:B65"/>
    </sheetView>
  </sheetViews>
  <sheetFormatPr defaultColWidth="9.33203125" defaultRowHeight="15.75" x14ac:dyDescent="0.25"/>
  <cols>
    <col min="1" max="1" width="9.5" style="61" customWidth="1"/>
    <col min="2" max="2" width="68.5" style="61" customWidth="1"/>
    <col min="3" max="4" width="15.83203125" style="62" customWidth="1"/>
    <col min="5" max="5" width="17.5" style="62" customWidth="1"/>
    <col min="6" max="16384" width="9.33203125" style="61"/>
  </cols>
  <sheetData>
    <row r="1" spans="1:5" x14ac:dyDescent="0.25">
      <c r="C1" s="298"/>
      <c r="D1" s="298"/>
      <c r="E1" s="298"/>
    </row>
    <row r="2" spans="1:5" ht="15.95" customHeight="1" x14ac:dyDescent="0.25">
      <c r="A2" s="300" t="s">
        <v>62</v>
      </c>
      <c r="B2" s="300"/>
      <c r="C2" s="300"/>
      <c r="D2" s="300"/>
      <c r="E2" s="300"/>
    </row>
    <row r="3" spans="1:5" ht="15.95" customHeight="1" thickBot="1" x14ac:dyDescent="0.3">
      <c r="A3" s="1" t="s">
        <v>112</v>
      </c>
      <c r="B3" s="1"/>
      <c r="C3" s="59"/>
      <c r="D3" s="59"/>
      <c r="E3" s="59" t="s">
        <v>234</v>
      </c>
    </row>
    <row r="4" spans="1:5" ht="15.95" customHeight="1" x14ac:dyDescent="0.25">
      <c r="A4" s="301" t="s">
        <v>78</v>
      </c>
      <c r="B4" s="303" t="s">
        <v>63</v>
      </c>
      <c r="C4" s="307">
        <v>2025</v>
      </c>
      <c r="D4" s="307"/>
      <c r="E4" s="308"/>
    </row>
    <row r="5" spans="1:5" ht="38.1" customHeight="1" thickBot="1" x14ac:dyDescent="0.3">
      <c r="A5" s="302"/>
      <c r="B5" s="304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25">
      <c r="A7" s="32" t="s">
        <v>64</v>
      </c>
      <c r="B7" s="33" t="s">
        <v>141</v>
      </c>
      <c r="C7" s="64">
        <f>SUM(C8:C14)</f>
        <v>92461654</v>
      </c>
      <c r="D7" s="64">
        <f>SUM(D8:D14)</f>
        <v>98968218</v>
      </c>
      <c r="E7" s="47">
        <f>SUM(E8:E14)</f>
        <v>98968218</v>
      </c>
    </row>
    <row r="8" spans="1:5" s="73" customFormat="1" ht="12" customHeight="1" x14ac:dyDescent="0.2">
      <c r="A8" s="27" t="s">
        <v>90</v>
      </c>
      <c r="B8" s="74" t="s">
        <v>142</v>
      </c>
      <c r="C8" s="66">
        <v>14440455</v>
      </c>
      <c r="D8" s="66">
        <v>26176196</v>
      </c>
      <c r="E8" s="49">
        <v>26176196</v>
      </c>
    </row>
    <row r="9" spans="1:5" s="73" customFormat="1" ht="12" customHeight="1" x14ac:dyDescent="0.2">
      <c r="A9" s="26" t="s">
        <v>91</v>
      </c>
      <c r="B9" s="75" t="s">
        <v>235</v>
      </c>
      <c r="C9" s="65">
        <v>54737768</v>
      </c>
      <c r="D9" s="65">
        <v>59690776</v>
      </c>
      <c r="E9" s="48">
        <v>59690776</v>
      </c>
    </row>
    <row r="10" spans="1:5" s="73" customFormat="1" ht="12" customHeight="1" x14ac:dyDescent="0.2">
      <c r="A10" s="26" t="s">
        <v>92</v>
      </c>
      <c r="B10" s="75" t="s">
        <v>236</v>
      </c>
      <c r="C10" s="65"/>
      <c r="D10" s="65"/>
      <c r="E10" s="48"/>
    </row>
    <row r="11" spans="1:5" s="73" customFormat="1" ht="12" customHeight="1" x14ac:dyDescent="0.2">
      <c r="A11" s="26" t="s">
        <v>93</v>
      </c>
      <c r="B11" s="75" t="s">
        <v>256</v>
      </c>
      <c r="C11" s="65">
        <v>13621583</v>
      </c>
      <c r="D11" s="65">
        <v>9223858</v>
      </c>
      <c r="E11" s="48">
        <v>9223858</v>
      </c>
    </row>
    <row r="12" spans="1:5" s="73" customFormat="1" ht="12" customHeight="1" x14ac:dyDescent="0.2">
      <c r="A12" s="26" t="s">
        <v>255</v>
      </c>
      <c r="B12" s="75" t="s">
        <v>237</v>
      </c>
      <c r="C12" s="65">
        <v>2270000</v>
      </c>
      <c r="D12" s="65">
        <v>2863928</v>
      </c>
      <c r="E12" s="48">
        <v>2863928</v>
      </c>
    </row>
    <row r="13" spans="1:5" s="73" customFormat="1" ht="12" customHeight="1" x14ac:dyDescent="0.2">
      <c r="A13" s="26" t="s">
        <v>94</v>
      </c>
      <c r="B13" s="75" t="s">
        <v>238</v>
      </c>
      <c r="C13" s="65">
        <v>7391848</v>
      </c>
      <c r="D13" s="65">
        <v>1013460</v>
      </c>
      <c r="E13" s="48">
        <v>1013460</v>
      </c>
    </row>
    <row r="14" spans="1:5" s="73" customFormat="1" ht="12" customHeight="1" thickBot="1" x14ac:dyDescent="0.25">
      <c r="A14" s="26" t="s">
        <v>95</v>
      </c>
      <c r="B14" s="76" t="s">
        <v>233</v>
      </c>
      <c r="C14" s="67"/>
      <c r="D14" s="67"/>
      <c r="E14" s="50"/>
    </row>
    <row r="15" spans="1:5" s="73" customFormat="1" ht="19.5" customHeight="1" thickBot="1" x14ac:dyDescent="0.25">
      <c r="A15" s="32" t="s">
        <v>65</v>
      </c>
      <c r="B15" s="54" t="s">
        <v>143</v>
      </c>
      <c r="C15" s="64">
        <f>SUM(C16:C20)</f>
        <v>2747315</v>
      </c>
      <c r="D15" s="64">
        <f>SUM(D16:D20)</f>
        <v>500000</v>
      </c>
      <c r="E15" s="47">
        <f>SUM(E16:E20)</f>
        <v>0</v>
      </c>
    </row>
    <row r="16" spans="1:5" s="73" customFormat="1" ht="12" customHeight="1" x14ac:dyDescent="0.2">
      <c r="A16" s="27" t="s">
        <v>96</v>
      </c>
      <c r="B16" s="74" t="s">
        <v>144</v>
      </c>
      <c r="C16" s="66"/>
      <c r="D16" s="66"/>
      <c r="E16" s="49"/>
    </row>
    <row r="17" spans="1:5" s="73" customFormat="1" ht="12" customHeight="1" x14ac:dyDescent="0.2">
      <c r="A17" s="26" t="s">
        <v>97</v>
      </c>
      <c r="B17" s="75" t="s">
        <v>239</v>
      </c>
      <c r="C17" s="65"/>
      <c r="D17" s="65"/>
      <c r="E17" s="48"/>
    </row>
    <row r="18" spans="1:5" s="73" customFormat="1" ht="12" customHeight="1" x14ac:dyDescent="0.2">
      <c r="A18" s="26" t="s">
        <v>98</v>
      </c>
      <c r="B18" s="75" t="s">
        <v>240</v>
      </c>
      <c r="C18" s="65"/>
      <c r="D18" s="65"/>
      <c r="E18" s="48"/>
    </row>
    <row r="19" spans="1:5" s="73" customFormat="1" ht="12" customHeight="1" x14ac:dyDescent="0.2">
      <c r="A19" s="26" t="s">
        <v>99</v>
      </c>
      <c r="B19" s="75" t="s">
        <v>241</v>
      </c>
      <c r="C19" s="65"/>
      <c r="D19" s="65"/>
      <c r="E19" s="48"/>
    </row>
    <row r="20" spans="1:5" s="73" customFormat="1" ht="12" customHeight="1" x14ac:dyDescent="0.2">
      <c r="A20" s="26" t="s">
        <v>100</v>
      </c>
      <c r="B20" s="75" t="s">
        <v>242</v>
      </c>
      <c r="C20" s="65">
        <v>2747315</v>
      </c>
      <c r="D20" s="65">
        <v>500000</v>
      </c>
      <c r="E20" s="48">
        <v>0</v>
      </c>
    </row>
    <row r="21" spans="1:5" s="73" customFormat="1" ht="12" customHeight="1" thickBot="1" x14ac:dyDescent="0.25">
      <c r="A21" s="28" t="s">
        <v>106</v>
      </c>
      <c r="B21" s="76" t="s">
        <v>145</v>
      </c>
      <c r="C21" s="67"/>
      <c r="D21" s="67"/>
      <c r="E21" s="50"/>
    </row>
    <row r="22" spans="1:5" s="73" customFormat="1" ht="20.25" customHeight="1" thickBot="1" x14ac:dyDescent="0.25">
      <c r="A22" s="32" t="s">
        <v>66</v>
      </c>
      <c r="B22" s="33" t="s">
        <v>146</v>
      </c>
      <c r="C22" s="64">
        <f>SUM(C23:C27)</f>
        <v>0</v>
      </c>
      <c r="D22" s="64">
        <f>SUM(D23:D27)</f>
        <v>9646135</v>
      </c>
      <c r="E22" s="47">
        <f>SUM(E23:E27)</f>
        <v>9646135</v>
      </c>
    </row>
    <row r="23" spans="1:5" s="73" customFormat="1" ht="12" customHeight="1" x14ac:dyDescent="0.2">
      <c r="A23" s="27" t="s">
        <v>79</v>
      </c>
      <c r="B23" s="74" t="s">
        <v>147</v>
      </c>
      <c r="C23" s="66"/>
      <c r="D23" s="66"/>
      <c r="E23" s="49"/>
    </row>
    <row r="24" spans="1:5" s="73" customFormat="1" ht="12" customHeight="1" x14ac:dyDescent="0.2">
      <c r="A24" s="26" t="s">
        <v>80</v>
      </c>
      <c r="B24" s="75" t="s">
        <v>254</v>
      </c>
      <c r="C24" s="65"/>
      <c r="D24" s="65"/>
      <c r="E24" s="48"/>
    </row>
    <row r="25" spans="1:5" s="73" customFormat="1" ht="12" customHeight="1" x14ac:dyDescent="0.2">
      <c r="A25" s="26" t="s">
        <v>81</v>
      </c>
      <c r="B25" s="75" t="s">
        <v>253</v>
      </c>
      <c r="C25" s="65"/>
      <c r="D25" s="65"/>
      <c r="E25" s="48"/>
    </row>
    <row r="26" spans="1:5" s="73" customFormat="1" ht="12" customHeight="1" x14ac:dyDescent="0.2">
      <c r="A26" s="26" t="s">
        <v>82</v>
      </c>
      <c r="B26" s="75" t="s">
        <v>252</v>
      </c>
      <c r="C26" s="65"/>
      <c r="D26" s="65"/>
      <c r="E26" s="48"/>
    </row>
    <row r="27" spans="1:5" s="73" customFormat="1" ht="12" customHeight="1" x14ac:dyDescent="0.2">
      <c r="A27" s="26" t="s">
        <v>115</v>
      </c>
      <c r="B27" s="75" t="s">
        <v>251</v>
      </c>
      <c r="C27" s="65"/>
      <c r="D27" s="65">
        <v>9646135</v>
      </c>
      <c r="E27" s="48">
        <v>9646135</v>
      </c>
    </row>
    <row r="28" spans="1:5" s="73" customFormat="1" ht="12" customHeight="1" thickBot="1" x14ac:dyDescent="0.25">
      <c r="A28" s="28" t="s">
        <v>116</v>
      </c>
      <c r="B28" s="56" t="s">
        <v>148</v>
      </c>
      <c r="C28" s="67"/>
      <c r="D28" s="67"/>
      <c r="E28" s="50"/>
    </row>
    <row r="29" spans="1:5" s="73" customFormat="1" ht="12" customHeight="1" thickBot="1" x14ac:dyDescent="0.25">
      <c r="A29" s="32" t="s">
        <v>117</v>
      </c>
      <c r="B29" s="33" t="s">
        <v>149</v>
      </c>
      <c r="C29" s="70">
        <f>C30+C34</f>
        <v>85500000</v>
      </c>
      <c r="D29" s="70">
        <f>D30+D34</f>
        <v>116601000</v>
      </c>
      <c r="E29" s="70">
        <f>E30+E34</f>
        <v>116590466</v>
      </c>
    </row>
    <row r="30" spans="1:5" s="73" customFormat="1" ht="12" customHeight="1" x14ac:dyDescent="0.2">
      <c r="A30" s="27" t="s">
        <v>150</v>
      </c>
      <c r="B30" s="74" t="s">
        <v>151</v>
      </c>
      <c r="C30" s="83">
        <f>+C31+C32+C33</f>
        <v>85100000</v>
      </c>
      <c r="D30" s="83">
        <f t="shared" ref="D30:E30" si="0">+D31+D32+D33</f>
        <v>114521000</v>
      </c>
      <c r="E30" s="83">
        <f t="shared" si="0"/>
        <v>114511112</v>
      </c>
    </row>
    <row r="31" spans="1:5" s="73" customFormat="1" ht="12" customHeight="1" x14ac:dyDescent="0.2">
      <c r="A31" s="26" t="s">
        <v>152</v>
      </c>
      <c r="B31" s="75" t="s">
        <v>153</v>
      </c>
      <c r="C31" s="65">
        <v>19000000</v>
      </c>
      <c r="D31" s="65">
        <v>33710000</v>
      </c>
      <c r="E31" s="48">
        <v>33700439</v>
      </c>
    </row>
    <row r="32" spans="1:5" s="73" customFormat="1" ht="12" customHeight="1" x14ac:dyDescent="0.2">
      <c r="A32" s="26" t="s">
        <v>154</v>
      </c>
      <c r="B32" s="295" t="s">
        <v>654</v>
      </c>
      <c r="C32" s="65">
        <v>65000000</v>
      </c>
      <c r="D32" s="65">
        <v>79455000</v>
      </c>
      <c r="E32" s="48">
        <v>79454673</v>
      </c>
    </row>
    <row r="33" spans="1:5" s="73" customFormat="1" ht="12" customHeight="1" x14ac:dyDescent="0.2">
      <c r="A33" s="26" t="s">
        <v>655</v>
      </c>
      <c r="B33" s="295" t="s">
        <v>656</v>
      </c>
      <c r="C33" s="65">
        <v>1100000</v>
      </c>
      <c r="D33" s="65">
        <v>1356000</v>
      </c>
      <c r="E33" s="48">
        <v>1356000</v>
      </c>
    </row>
    <row r="34" spans="1:5" s="73" customFormat="1" ht="12" customHeight="1" thickBot="1" x14ac:dyDescent="0.25">
      <c r="A34" s="28" t="s">
        <v>155</v>
      </c>
      <c r="B34" s="56" t="s">
        <v>156</v>
      </c>
      <c r="C34" s="67">
        <v>400000</v>
      </c>
      <c r="D34" s="67">
        <v>2080000</v>
      </c>
      <c r="E34" s="50">
        <v>2079354</v>
      </c>
    </row>
    <row r="35" spans="1:5" s="73" customFormat="1" ht="12" customHeight="1" thickBot="1" x14ac:dyDescent="0.25">
      <c r="A35" s="32" t="s">
        <v>68</v>
      </c>
      <c r="B35" s="33" t="s">
        <v>157</v>
      </c>
      <c r="C35" s="64">
        <f>SUM(C36:C45)</f>
        <v>9385600</v>
      </c>
      <c r="D35" s="64">
        <f>SUM(D36:D45)</f>
        <v>15783728</v>
      </c>
      <c r="E35" s="64">
        <f>SUM(E36:E45)</f>
        <v>15253927</v>
      </c>
    </row>
    <row r="36" spans="1:5" s="73" customFormat="1" ht="12" customHeight="1" x14ac:dyDescent="0.2">
      <c r="A36" s="27" t="s">
        <v>83</v>
      </c>
      <c r="B36" s="74" t="s">
        <v>158</v>
      </c>
      <c r="C36" s="66"/>
      <c r="D36" s="66"/>
      <c r="E36" s="49"/>
    </row>
    <row r="37" spans="1:5" s="73" customFormat="1" ht="12" customHeight="1" x14ac:dyDescent="0.2">
      <c r="A37" s="26" t="s">
        <v>84</v>
      </c>
      <c r="B37" s="75" t="s">
        <v>159</v>
      </c>
      <c r="C37" s="65">
        <v>4945600</v>
      </c>
      <c r="D37" s="65">
        <v>5032600</v>
      </c>
      <c r="E37" s="48">
        <v>5033430</v>
      </c>
    </row>
    <row r="38" spans="1:5" s="73" customFormat="1" ht="12" customHeight="1" x14ac:dyDescent="0.2">
      <c r="A38" s="26" t="s">
        <v>85</v>
      </c>
      <c r="B38" s="75" t="s">
        <v>160</v>
      </c>
      <c r="C38" s="65"/>
      <c r="D38" s="65">
        <v>4958664</v>
      </c>
      <c r="E38" s="48">
        <v>4380042</v>
      </c>
    </row>
    <row r="39" spans="1:5" s="73" customFormat="1" ht="12" customHeight="1" x14ac:dyDescent="0.2">
      <c r="A39" s="26" t="s">
        <v>118</v>
      </c>
      <c r="B39" s="75" t="s">
        <v>161</v>
      </c>
      <c r="C39" s="65">
        <v>3400000</v>
      </c>
      <c r="D39" s="65">
        <v>3402464</v>
      </c>
      <c r="E39" s="48">
        <v>3402464</v>
      </c>
    </row>
    <row r="40" spans="1:5" s="73" customFormat="1" ht="12" customHeight="1" x14ac:dyDescent="0.2">
      <c r="A40" s="26" t="s">
        <v>119</v>
      </c>
      <c r="B40" s="75" t="s">
        <v>162</v>
      </c>
      <c r="C40" s="65">
        <v>1000000</v>
      </c>
      <c r="D40" s="65">
        <v>1000000</v>
      </c>
      <c r="E40" s="48">
        <v>1081927</v>
      </c>
    </row>
    <row r="41" spans="1:5" s="73" customFormat="1" ht="12" customHeight="1" x14ac:dyDescent="0.2">
      <c r="A41" s="26" t="s">
        <v>120</v>
      </c>
      <c r="B41" s="75" t="s">
        <v>163</v>
      </c>
      <c r="C41" s="65"/>
      <c r="D41" s="65">
        <v>1350000</v>
      </c>
      <c r="E41" s="48">
        <v>1350000</v>
      </c>
    </row>
    <row r="42" spans="1:5" s="73" customFormat="1" ht="12" customHeight="1" x14ac:dyDescent="0.2">
      <c r="A42" s="26" t="s">
        <v>121</v>
      </c>
      <c r="B42" s="75" t="s">
        <v>164</v>
      </c>
      <c r="C42" s="65"/>
      <c r="D42" s="65"/>
      <c r="E42" s="48"/>
    </row>
    <row r="43" spans="1:5" s="73" customFormat="1" ht="12" customHeight="1" x14ac:dyDescent="0.2">
      <c r="A43" s="26" t="s">
        <v>122</v>
      </c>
      <c r="B43" s="75" t="s">
        <v>165</v>
      </c>
      <c r="C43" s="65">
        <v>0</v>
      </c>
      <c r="D43" s="65">
        <v>0</v>
      </c>
      <c r="E43" s="48">
        <v>48</v>
      </c>
    </row>
    <row r="44" spans="1:5" s="73" customFormat="1" ht="12" customHeight="1" x14ac:dyDescent="0.2">
      <c r="A44" s="26" t="s">
        <v>166</v>
      </c>
      <c r="B44" s="75" t="s">
        <v>167</v>
      </c>
      <c r="C44" s="68"/>
      <c r="D44" s="68"/>
      <c r="E44" s="51"/>
    </row>
    <row r="45" spans="1:5" s="73" customFormat="1" ht="12" customHeight="1" thickBot="1" x14ac:dyDescent="0.25">
      <c r="A45" s="28" t="s">
        <v>168</v>
      </c>
      <c r="B45" s="76" t="s">
        <v>169</v>
      </c>
      <c r="C45" s="69">
        <v>40000</v>
      </c>
      <c r="D45" s="69">
        <v>40000</v>
      </c>
      <c r="E45" s="52">
        <v>6016</v>
      </c>
    </row>
    <row r="46" spans="1:5" s="73" customFormat="1" ht="12" customHeight="1" thickBot="1" x14ac:dyDescent="0.25">
      <c r="A46" s="32" t="s">
        <v>69</v>
      </c>
      <c r="B46" s="33" t="s">
        <v>170</v>
      </c>
      <c r="C46" s="64">
        <f>SUM(C47:C51)</f>
        <v>7568000</v>
      </c>
      <c r="D46" s="64">
        <f>SUM(D47:D51)</f>
        <v>8092005</v>
      </c>
      <c r="E46" s="47">
        <f>SUM(E47:E51)</f>
        <v>8091965</v>
      </c>
    </row>
    <row r="47" spans="1:5" s="73" customFormat="1" ht="12" customHeight="1" x14ac:dyDescent="0.2">
      <c r="A47" s="27" t="s">
        <v>86</v>
      </c>
      <c r="B47" s="74" t="s">
        <v>171</v>
      </c>
      <c r="C47" s="85"/>
      <c r="D47" s="85"/>
      <c r="E47" s="53"/>
    </row>
    <row r="48" spans="1:5" s="73" customFormat="1" ht="12" customHeight="1" x14ac:dyDescent="0.2">
      <c r="A48" s="26" t="s">
        <v>87</v>
      </c>
      <c r="B48" s="75" t="s">
        <v>172</v>
      </c>
      <c r="C48" s="68">
        <v>7568000</v>
      </c>
      <c r="D48" s="68">
        <v>8092005</v>
      </c>
      <c r="E48" s="51">
        <v>8091965</v>
      </c>
    </row>
    <row r="49" spans="1:5" s="73" customFormat="1" ht="12" customHeight="1" x14ac:dyDescent="0.2">
      <c r="A49" s="26" t="s">
        <v>173</v>
      </c>
      <c r="B49" s="75" t="s">
        <v>174</v>
      </c>
      <c r="C49" s="68"/>
      <c r="D49" s="68"/>
      <c r="E49" s="51">
        <v>0</v>
      </c>
    </row>
    <row r="50" spans="1:5" s="73" customFormat="1" ht="12" customHeight="1" x14ac:dyDescent="0.2">
      <c r="A50" s="26" t="s">
        <v>175</v>
      </c>
      <c r="B50" s="75" t="s">
        <v>176</v>
      </c>
      <c r="C50" s="68"/>
      <c r="D50" s="68"/>
      <c r="E50" s="51"/>
    </row>
    <row r="51" spans="1:5" s="73" customFormat="1" ht="12" customHeight="1" thickBot="1" x14ac:dyDescent="0.25">
      <c r="A51" s="28" t="s">
        <v>177</v>
      </c>
      <c r="B51" s="76" t="s">
        <v>178</v>
      </c>
      <c r="C51" s="69"/>
      <c r="D51" s="69"/>
      <c r="E51" s="52"/>
    </row>
    <row r="52" spans="1:5" s="73" customFormat="1" ht="17.25" customHeight="1" thickBot="1" x14ac:dyDescent="0.25">
      <c r="A52" s="32" t="s">
        <v>123</v>
      </c>
      <c r="B52" s="33" t="s">
        <v>179</v>
      </c>
      <c r="C52" s="64">
        <f>SUM(C53:C55)</f>
        <v>0</v>
      </c>
      <c r="D52" s="64">
        <f>SUM(D53:D55)</f>
        <v>991938</v>
      </c>
      <c r="E52" s="47">
        <f>SUM(E53:E55)</f>
        <v>991938</v>
      </c>
    </row>
    <row r="53" spans="1:5" s="73" customFormat="1" ht="12" customHeight="1" x14ac:dyDescent="0.2">
      <c r="A53" s="27" t="s">
        <v>88</v>
      </c>
      <c r="B53" s="74" t="s">
        <v>180</v>
      </c>
      <c r="C53" s="66"/>
      <c r="D53" s="66"/>
      <c r="E53" s="49"/>
    </row>
    <row r="54" spans="1:5" s="73" customFormat="1" ht="12" customHeight="1" x14ac:dyDescent="0.2">
      <c r="A54" s="26" t="s">
        <v>89</v>
      </c>
      <c r="B54" s="75" t="s">
        <v>181</v>
      </c>
      <c r="C54" s="65"/>
      <c r="D54" s="65"/>
      <c r="E54" s="48"/>
    </row>
    <row r="55" spans="1:5" s="73" customFormat="1" ht="12" customHeight="1" x14ac:dyDescent="0.2">
      <c r="A55" s="26" t="s">
        <v>182</v>
      </c>
      <c r="B55" s="75" t="s">
        <v>183</v>
      </c>
      <c r="C55" s="65"/>
      <c r="D55" s="65">
        <v>991938</v>
      </c>
      <c r="E55" s="48">
        <v>991938</v>
      </c>
    </row>
    <row r="56" spans="1:5" s="73" customFormat="1" ht="12" customHeight="1" thickBot="1" x14ac:dyDescent="0.25">
      <c r="A56" s="28" t="s">
        <v>184</v>
      </c>
      <c r="B56" s="76" t="s">
        <v>185</v>
      </c>
      <c r="C56" s="67"/>
      <c r="D56" s="67"/>
      <c r="E56" s="50"/>
    </row>
    <row r="57" spans="1:5" s="73" customFormat="1" ht="12" customHeight="1" thickBot="1" x14ac:dyDescent="0.25">
      <c r="A57" s="32" t="s">
        <v>71</v>
      </c>
      <c r="B57" s="54" t="s">
        <v>186</v>
      </c>
      <c r="C57" s="64">
        <f>SUM(C58:C60)</f>
        <v>19931400</v>
      </c>
      <c r="D57" s="64">
        <f>SUM(D58:D60)</f>
        <v>19931400</v>
      </c>
      <c r="E57" s="47">
        <f>SUM(E58:E60)</f>
        <v>19931400</v>
      </c>
    </row>
    <row r="58" spans="1:5" s="73" customFormat="1" ht="12" customHeight="1" x14ac:dyDescent="0.2">
      <c r="A58" s="27" t="s">
        <v>124</v>
      </c>
      <c r="B58" s="74" t="s">
        <v>187</v>
      </c>
      <c r="C58" s="68"/>
      <c r="D58" s="68"/>
      <c r="E58" s="51"/>
    </row>
    <row r="59" spans="1:5" s="73" customFormat="1" ht="12" customHeight="1" x14ac:dyDescent="0.2">
      <c r="A59" s="26" t="s">
        <v>125</v>
      </c>
      <c r="B59" s="75" t="s">
        <v>188</v>
      </c>
      <c r="C59" s="68"/>
      <c r="D59" s="68"/>
      <c r="E59" s="51"/>
    </row>
    <row r="60" spans="1:5" s="73" customFormat="1" ht="12" customHeight="1" x14ac:dyDescent="0.2">
      <c r="A60" s="26" t="s">
        <v>135</v>
      </c>
      <c r="B60" s="75" t="s">
        <v>189</v>
      </c>
      <c r="C60" s="68">
        <v>19931400</v>
      </c>
      <c r="D60" s="68">
        <v>19931400</v>
      </c>
      <c r="E60" s="51">
        <v>19931400</v>
      </c>
    </row>
    <row r="61" spans="1:5" s="73" customFormat="1" ht="12" customHeight="1" thickBot="1" x14ac:dyDescent="0.25">
      <c r="A61" s="28" t="s">
        <v>190</v>
      </c>
      <c r="B61" s="76" t="s">
        <v>191</v>
      </c>
      <c r="C61" s="68"/>
      <c r="D61" s="68"/>
      <c r="E61" s="51"/>
    </row>
    <row r="62" spans="1:5" s="73" customFormat="1" ht="12" customHeight="1" thickBot="1" x14ac:dyDescent="0.25">
      <c r="A62" s="32" t="s">
        <v>72</v>
      </c>
      <c r="B62" s="33" t="s">
        <v>192</v>
      </c>
      <c r="C62" s="70">
        <f>+C7+C15+C22+C29+C35+C46+C52+C57</f>
        <v>217593969</v>
      </c>
      <c r="D62" s="70">
        <f>+D7+D15+D22+D29+D35+D46+D52+D57</f>
        <v>270514424</v>
      </c>
      <c r="E62" s="81">
        <f>+E7+E15+E22+E29+E35+E46+E52+E57</f>
        <v>269474049</v>
      </c>
    </row>
    <row r="63" spans="1:5" s="73" customFormat="1" ht="12" customHeight="1" thickBot="1" x14ac:dyDescent="0.25">
      <c r="A63" s="86" t="s">
        <v>193</v>
      </c>
      <c r="B63" s="54" t="s">
        <v>194</v>
      </c>
      <c r="C63" s="64">
        <f>+C64+C65+C66</f>
        <v>0</v>
      </c>
      <c r="D63" s="64">
        <f>+D64+D65+D66</f>
        <v>0</v>
      </c>
      <c r="E63" s="47">
        <f>+E64+E65+E66</f>
        <v>0</v>
      </c>
    </row>
    <row r="64" spans="1:5" s="73" customFormat="1" ht="12" customHeight="1" x14ac:dyDescent="0.2">
      <c r="A64" s="27" t="s">
        <v>195</v>
      </c>
      <c r="B64" s="74" t="s">
        <v>196</v>
      </c>
      <c r="C64" s="68"/>
      <c r="D64" s="68"/>
      <c r="E64" s="51"/>
    </row>
    <row r="65" spans="1:5" s="73" customFormat="1" ht="12" customHeight="1" x14ac:dyDescent="0.2">
      <c r="A65" s="26" t="s">
        <v>197</v>
      </c>
      <c r="B65" s="75" t="s">
        <v>198</v>
      </c>
      <c r="C65" s="68"/>
      <c r="D65" s="68"/>
      <c r="E65" s="51"/>
    </row>
    <row r="66" spans="1:5" s="73" customFormat="1" ht="12" customHeight="1" thickBot="1" x14ac:dyDescent="0.25">
      <c r="A66" s="28" t="s">
        <v>199</v>
      </c>
      <c r="B66" s="12" t="s">
        <v>10</v>
      </c>
      <c r="C66" s="68"/>
      <c r="D66" s="68"/>
      <c r="E66" s="51"/>
    </row>
    <row r="67" spans="1:5" s="73" customFormat="1" ht="12" customHeight="1" thickBot="1" x14ac:dyDescent="0.25">
      <c r="A67" s="86" t="s">
        <v>200</v>
      </c>
      <c r="B67" s="54" t="s">
        <v>201</v>
      </c>
      <c r="C67" s="64">
        <f>+C68+C69+C70+C71</f>
        <v>0</v>
      </c>
      <c r="D67" s="64">
        <f>+D68+D69+D70+D71</f>
        <v>0</v>
      </c>
      <c r="E67" s="47">
        <f>+E68+E69+E70+E71</f>
        <v>0</v>
      </c>
    </row>
    <row r="68" spans="1:5" s="73" customFormat="1" ht="13.5" customHeight="1" x14ac:dyDescent="0.2">
      <c r="A68" s="27" t="s">
        <v>110</v>
      </c>
      <c r="B68" s="74" t="s">
        <v>202</v>
      </c>
      <c r="C68" s="68"/>
      <c r="D68" s="68">
        <v>0</v>
      </c>
      <c r="E68" s="51"/>
    </row>
    <row r="69" spans="1:5" s="73" customFormat="1" ht="12" customHeight="1" x14ac:dyDescent="0.2">
      <c r="A69" s="26" t="s">
        <v>111</v>
      </c>
      <c r="B69" s="75" t="s">
        <v>203</v>
      </c>
      <c r="C69" s="68"/>
      <c r="D69" s="68"/>
      <c r="E69" s="51"/>
    </row>
    <row r="70" spans="1:5" s="73" customFormat="1" ht="12" customHeight="1" x14ac:dyDescent="0.2">
      <c r="A70" s="26" t="s">
        <v>204</v>
      </c>
      <c r="B70" s="75" t="s">
        <v>205</v>
      </c>
      <c r="C70" s="68"/>
      <c r="D70" s="68"/>
      <c r="E70" s="51"/>
    </row>
    <row r="71" spans="1:5" s="73" customFormat="1" ht="12" customHeight="1" thickBot="1" x14ac:dyDescent="0.25">
      <c r="A71" s="28" t="s">
        <v>206</v>
      </c>
      <c r="B71" s="76" t="s">
        <v>207</v>
      </c>
      <c r="C71" s="68"/>
      <c r="D71" s="68"/>
      <c r="E71" s="51"/>
    </row>
    <row r="72" spans="1:5" s="73" customFormat="1" ht="12" customHeight="1" thickBot="1" x14ac:dyDescent="0.25">
      <c r="A72" s="86" t="s">
        <v>208</v>
      </c>
      <c r="B72" s="54" t="s">
        <v>209</v>
      </c>
      <c r="C72" s="64">
        <f>+C73+C74</f>
        <v>27100000</v>
      </c>
      <c r="D72" s="64">
        <f>+D73+D74</f>
        <v>19662733</v>
      </c>
      <c r="E72" s="47">
        <f>+E73+E74</f>
        <v>19662733</v>
      </c>
    </row>
    <row r="73" spans="1:5" s="73" customFormat="1" ht="12" customHeight="1" x14ac:dyDescent="0.2">
      <c r="A73" s="27" t="s">
        <v>210</v>
      </c>
      <c r="B73" s="74" t="s">
        <v>211</v>
      </c>
      <c r="C73" s="68">
        <v>27100000</v>
      </c>
      <c r="D73" s="68">
        <v>19662733</v>
      </c>
      <c r="E73" s="51">
        <v>19662733</v>
      </c>
    </row>
    <row r="74" spans="1:5" s="73" customFormat="1" ht="12" customHeight="1" thickBot="1" x14ac:dyDescent="0.25">
      <c r="A74" s="28" t="s">
        <v>212</v>
      </c>
      <c r="B74" s="76" t="s">
        <v>213</v>
      </c>
      <c r="C74" s="68"/>
      <c r="D74" s="68"/>
      <c r="E74" s="51"/>
    </row>
    <row r="75" spans="1:5" s="73" customFormat="1" ht="12" customHeight="1" thickBot="1" x14ac:dyDescent="0.25">
      <c r="A75" s="86" t="s">
        <v>214</v>
      </c>
      <c r="B75" s="54" t="s">
        <v>215</v>
      </c>
      <c r="C75" s="64">
        <f>+C76+C77+C78</f>
        <v>0</v>
      </c>
      <c r="D75" s="64">
        <f>+D76+D77+D78</f>
        <v>3478927</v>
      </c>
      <c r="E75" s="47">
        <f>+E76+E77+E78</f>
        <v>3478927</v>
      </c>
    </row>
    <row r="76" spans="1:5" s="73" customFormat="1" ht="12" customHeight="1" x14ac:dyDescent="0.2">
      <c r="A76" s="27" t="s">
        <v>216</v>
      </c>
      <c r="B76" s="74" t="s">
        <v>217</v>
      </c>
      <c r="C76" s="68"/>
      <c r="D76" s="68">
        <v>3478927</v>
      </c>
      <c r="E76" s="51">
        <v>3478927</v>
      </c>
    </row>
    <row r="77" spans="1:5" s="73" customFormat="1" ht="12" customHeight="1" x14ac:dyDescent="0.2">
      <c r="A77" s="26" t="s">
        <v>218</v>
      </c>
      <c r="B77" s="75" t="s">
        <v>219</v>
      </c>
      <c r="C77" s="68"/>
      <c r="D77" s="68"/>
      <c r="E77" s="51"/>
    </row>
    <row r="78" spans="1:5" s="73" customFormat="1" ht="12" customHeight="1" thickBot="1" x14ac:dyDescent="0.25">
      <c r="A78" s="28" t="s">
        <v>220</v>
      </c>
      <c r="B78" s="56" t="s">
        <v>221</v>
      </c>
      <c r="C78" s="68"/>
      <c r="D78" s="68"/>
      <c r="E78" s="51"/>
    </row>
    <row r="79" spans="1:5" s="73" customFormat="1" ht="12" customHeight="1" thickBot="1" x14ac:dyDescent="0.25">
      <c r="A79" s="86" t="s">
        <v>222</v>
      </c>
      <c r="B79" s="54" t="s">
        <v>223</v>
      </c>
      <c r="C79" s="64">
        <f>+C80+C81+C82+C83</f>
        <v>0</v>
      </c>
      <c r="D79" s="64">
        <f>+D80+D81+D82+D83</f>
        <v>0</v>
      </c>
      <c r="E79" s="47">
        <f>+E80+E81+E82+E83</f>
        <v>0</v>
      </c>
    </row>
    <row r="80" spans="1:5" s="73" customFormat="1" ht="12" customHeight="1" x14ac:dyDescent="0.2">
      <c r="A80" s="77" t="s">
        <v>224</v>
      </c>
      <c r="B80" s="74" t="s">
        <v>225</v>
      </c>
      <c r="C80" s="68"/>
      <c r="D80" s="68"/>
      <c r="E80" s="51"/>
    </row>
    <row r="81" spans="1:5" s="73" customFormat="1" ht="12" customHeight="1" x14ac:dyDescent="0.2">
      <c r="A81" s="78" t="s">
        <v>226</v>
      </c>
      <c r="B81" s="75" t="s">
        <v>227</v>
      </c>
      <c r="C81" s="68"/>
      <c r="D81" s="68"/>
      <c r="E81" s="51"/>
    </row>
    <row r="82" spans="1:5" s="73" customFormat="1" ht="12" customHeight="1" x14ac:dyDescent="0.2">
      <c r="A82" s="78" t="s">
        <v>228</v>
      </c>
      <c r="B82" s="75" t="s">
        <v>229</v>
      </c>
      <c r="C82" s="68"/>
      <c r="D82" s="68"/>
      <c r="E82" s="51"/>
    </row>
    <row r="83" spans="1:5" s="73" customFormat="1" ht="12" customHeight="1" thickBot="1" x14ac:dyDescent="0.25">
      <c r="A83" s="87" t="s">
        <v>230</v>
      </c>
      <c r="B83" s="56" t="s">
        <v>231</v>
      </c>
      <c r="C83" s="68"/>
      <c r="D83" s="68"/>
      <c r="E83" s="51"/>
    </row>
    <row r="84" spans="1:5" s="73" customFormat="1" ht="12" customHeight="1" thickBot="1" x14ac:dyDescent="0.25">
      <c r="A84" s="86" t="s">
        <v>232</v>
      </c>
      <c r="B84" s="54" t="s">
        <v>0</v>
      </c>
      <c r="C84" s="89"/>
      <c r="D84" s="89"/>
      <c r="E84" s="90"/>
    </row>
    <row r="85" spans="1:5" s="73" customFormat="1" ht="12" customHeight="1" thickBot="1" x14ac:dyDescent="0.25">
      <c r="A85" s="86" t="s">
        <v>1</v>
      </c>
      <c r="B85" s="10" t="s">
        <v>2</v>
      </c>
      <c r="C85" s="70">
        <f>+C63+C67+C72+C75+C79+C84</f>
        <v>27100000</v>
      </c>
      <c r="D85" s="70">
        <f>+D63+D67+D72+D75+D79+D84</f>
        <v>23141660</v>
      </c>
      <c r="E85" s="81">
        <f>+E63+E67+E72+E75+E79+E84</f>
        <v>23141660</v>
      </c>
    </row>
    <row r="86" spans="1:5" s="73" customFormat="1" ht="24" customHeight="1" thickBot="1" x14ac:dyDescent="0.25">
      <c r="A86" s="88" t="s">
        <v>3</v>
      </c>
      <c r="B86" s="13" t="s">
        <v>4</v>
      </c>
      <c r="C86" s="70">
        <f>+C62+C85</f>
        <v>244693969</v>
      </c>
      <c r="D86" s="70">
        <f>+D62+D85</f>
        <v>293656084</v>
      </c>
      <c r="E86" s="81">
        <f>+E62+E85</f>
        <v>292615709</v>
      </c>
    </row>
    <row r="87" spans="1:5" s="73" customFormat="1" ht="12" customHeight="1" x14ac:dyDescent="0.2">
      <c r="A87" s="8"/>
      <c r="B87" s="8"/>
      <c r="C87" s="9"/>
      <c r="D87" s="9"/>
      <c r="E87" s="9"/>
    </row>
    <row r="88" spans="1:5" ht="16.5" customHeight="1" x14ac:dyDescent="0.25">
      <c r="A88" s="300" t="s">
        <v>74</v>
      </c>
      <c r="B88" s="300"/>
      <c r="C88" s="300"/>
      <c r="D88" s="300"/>
      <c r="E88" s="300"/>
    </row>
    <row r="89" spans="1:5" ht="16.5" customHeight="1" thickBot="1" x14ac:dyDescent="0.3">
      <c r="A89" s="2" t="s">
        <v>113</v>
      </c>
      <c r="B89" s="2"/>
      <c r="C89" s="41"/>
      <c r="D89" s="41"/>
      <c r="E89" s="41" t="s">
        <v>234</v>
      </c>
    </row>
    <row r="90" spans="1:5" ht="16.5" customHeight="1" x14ac:dyDescent="0.25">
      <c r="A90" s="301" t="s">
        <v>78</v>
      </c>
      <c r="B90" s="303" t="s">
        <v>137</v>
      </c>
      <c r="C90" s="307">
        <v>2024</v>
      </c>
      <c r="D90" s="307"/>
      <c r="E90" s="308"/>
    </row>
    <row r="91" spans="1:5" ht="38.1" customHeight="1" thickBot="1" x14ac:dyDescent="0.3">
      <c r="A91" s="302"/>
      <c r="B91" s="304"/>
      <c r="C91" s="3" t="s">
        <v>138</v>
      </c>
      <c r="D91" s="3" t="s">
        <v>139</v>
      </c>
      <c r="E91" s="4" t="s">
        <v>140</v>
      </c>
    </row>
    <row r="92" spans="1:5" s="72" customFormat="1" ht="12" customHeight="1" thickBot="1" x14ac:dyDescent="0.25">
      <c r="A92" s="37" t="s">
        <v>5</v>
      </c>
      <c r="B92" s="38" t="s">
        <v>6</v>
      </c>
      <c r="C92" s="38" t="s">
        <v>7</v>
      </c>
      <c r="D92" s="38" t="s">
        <v>8</v>
      </c>
      <c r="E92" s="39" t="s">
        <v>9</v>
      </c>
    </row>
    <row r="93" spans="1:5" ht="12" customHeight="1" thickBot="1" x14ac:dyDescent="0.3">
      <c r="A93" s="34" t="s">
        <v>64</v>
      </c>
      <c r="B93" s="36" t="s">
        <v>11</v>
      </c>
      <c r="C93" s="63">
        <f>SUM(C94:C98)</f>
        <v>221051078</v>
      </c>
      <c r="D93" s="63">
        <f>SUM(D94:D98)</f>
        <v>231874300</v>
      </c>
      <c r="E93" s="18">
        <f>SUM(E94:E98)</f>
        <v>209775133</v>
      </c>
    </row>
    <row r="94" spans="1:5" ht="12" customHeight="1" x14ac:dyDescent="0.25">
      <c r="A94" s="29" t="s">
        <v>90</v>
      </c>
      <c r="B94" s="22" t="s">
        <v>75</v>
      </c>
      <c r="C94" s="5">
        <v>42516415</v>
      </c>
      <c r="D94" s="5">
        <v>43616090</v>
      </c>
      <c r="E94" s="17">
        <v>41677534</v>
      </c>
    </row>
    <row r="95" spans="1:5" ht="12" customHeight="1" x14ac:dyDescent="0.25">
      <c r="A95" s="26" t="s">
        <v>91</v>
      </c>
      <c r="B95" s="20" t="s">
        <v>126</v>
      </c>
      <c r="C95" s="65">
        <v>3740493</v>
      </c>
      <c r="D95" s="65">
        <v>3827993</v>
      </c>
      <c r="E95" s="48">
        <v>3460581</v>
      </c>
    </row>
    <row r="96" spans="1:5" ht="12" customHeight="1" x14ac:dyDescent="0.25">
      <c r="A96" s="26" t="s">
        <v>92</v>
      </c>
      <c r="B96" s="20" t="s">
        <v>109</v>
      </c>
      <c r="C96" s="67">
        <v>60727000</v>
      </c>
      <c r="D96" s="67">
        <v>68546007</v>
      </c>
      <c r="E96" s="50">
        <v>52507250</v>
      </c>
    </row>
    <row r="97" spans="1:5" ht="12" customHeight="1" x14ac:dyDescent="0.25">
      <c r="A97" s="26" t="s">
        <v>93</v>
      </c>
      <c r="B97" s="23" t="s">
        <v>127</v>
      </c>
      <c r="C97" s="67">
        <v>4600000</v>
      </c>
      <c r="D97" s="67">
        <v>4631700</v>
      </c>
      <c r="E97" s="50">
        <v>4631700</v>
      </c>
    </row>
    <row r="98" spans="1:5" ht="12" customHeight="1" x14ac:dyDescent="0.25">
      <c r="A98" s="26" t="s">
        <v>101</v>
      </c>
      <c r="B98" s="31" t="s">
        <v>128</v>
      </c>
      <c r="C98" s="67">
        <f>C103+C108+C99</f>
        <v>109467170</v>
      </c>
      <c r="D98" s="67">
        <f>D103+D108+D99</f>
        <v>111252510</v>
      </c>
      <c r="E98" s="67">
        <f>E103+E108+E99</f>
        <v>107498068</v>
      </c>
    </row>
    <row r="99" spans="1:5" ht="12" customHeight="1" x14ac:dyDescent="0.25">
      <c r="A99" s="26" t="s">
        <v>94</v>
      </c>
      <c r="B99" s="20" t="s">
        <v>12</v>
      </c>
      <c r="C99" s="67">
        <v>10694985</v>
      </c>
      <c r="D99" s="67">
        <v>12480325</v>
      </c>
      <c r="E99" s="50">
        <v>12480325</v>
      </c>
    </row>
    <row r="100" spans="1:5" ht="12" customHeight="1" x14ac:dyDescent="0.25">
      <c r="A100" s="26" t="s">
        <v>95</v>
      </c>
      <c r="B100" s="43" t="s">
        <v>13</v>
      </c>
      <c r="C100" s="67"/>
      <c r="D100" s="67"/>
      <c r="E100" s="50"/>
    </row>
    <row r="101" spans="1:5" ht="12" customHeight="1" x14ac:dyDescent="0.25">
      <c r="A101" s="26" t="s">
        <v>102</v>
      </c>
      <c r="B101" s="44" t="s">
        <v>14</v>
      </c>
      <c r="C101" s="67"/>
      <c r="D101" s="67"/>
      <c r="E101" s="50"/>
    </row>
    <row r="102" spans="1:5" ht="12" customHeight="1" x14ac:dyDescent="0.25">
      <c r="A102" s="26" t="s">
        <v>103</v>
      </c>
      <c r="B102" s="44" t="s">
        <v>15</v>
      </c>
      <c r="C102" s="67"/>
      <c r="D102" s="67"/>
      <c r="E102" s="50"/>
    </row>
    <row r="103" spans="1:5" ht="12" customHeight="1" x14ac:dyDescent="0.25">
      <c r="A103" s="26" t="s">
        <v>104</v>
      </c>
      <c r="B103" s="43" t="s">
        <v>16</v>
      </c>
      <c r="C103" s="67">
        <v>98322185</v>
      </c>
      <c r="D103" s="67">
        <v>98322185</v>
      </c>
      <c r="E103" s="50">
        <v>94742947</v>
      </c>
    </row>
    <row r="104" spans="1:5" ht="12" customHeight="1" x14ac:dyDescent="0.25">
      <c r="A104" s="26" t="s">
        <v>105</v>
      </c>
      <c r="B104" s="43" t="s">
        <v>17</v>
      </c>
      <c r="C104" s="67"/>
      <c r="D104" s="67"/>
      <c r="E104" s="50"/>
    </row>
    <row r="105" spans="1:5" ht="12" customHeight="1" x14ac:dyDescent="0.25">
      <c r="A105" s="26" t="s">
        <v>107</v>
      </c>
      <c r="B105" s="44" t="s">
        <v>18</v>
      </c>
      <c r="C105" s="67"/>
      <c r="D105" s="67"/>
      <c r="E105" s="50"/>
    </row>
    <row r="106" spans="1:5" ht="12" customHeight="1" x14ac:dyDescent="0.25">
      <c r="A106" s="25" t="s">
        <v>129</v>
      </c>
      <c r="B106" s="45" t="s">
        <v>19</v>
      </c>
      <c r="C106" s="67"/>
      <c r="D106" s="67"/>
      <c r="E106" s="50"/>
    </row>
    <row r="107" spans="1:5" ht="12" customHeight="1" x14ac:dyDescent="0.25">
      <c r="A107" s="26" t="s">
        <v>20</v>
      </c>
      <c r="B107" s="45" t="s">
        <v>21</v>
      </c>
      <c r="C107" s="67"/>
      <c r="D107" s="67"/>
      <c r="E107" s="50"/>
    </row>
    <row r="108" spans="1:5" ht="12" customHeight="1" thickBot="1" x14ac:dyDescent="0.3">
      <c r="A108" s="30" t="s">
        <v>22</v>
      </c>
      <c r="B108" s="46" t="s">
        <v>23</v>
      </c>
      <c r="C108" s="6">
        <v>450000</v>
      </c>
      <c r="D108" s="6">
        <v>450000</v>
      </c>
      <c r="E108" s="11">
        <v>274796</v>
      </c>
    </row>
    <row r="109" spans="1:5" ht="12" customHeight="1" thickBot="1" x14ac:dyDescent="0.3">
      <c r="A109" s="32" t="s">
        <v>65</v>
      </c>
      <c r="B109" s="35" t="s">
        <v>24</v>
      </c>
      <c r="C109" s="64">
        <f>+C110+C112+C114</f>
        <v>11703966</v>
      </c>
      <c r="D109" s="64">
        <f>+D110+D112+D114</f>
        <v>26853116</v>
      </c>
      <c r="E109" s="47">
        <f>+E110+E112+E114</f>
        <v>22454516</v>
      </c>
    </row>
    <row r="110" spans="1:5" ht="12" customHeight="1" x14ac:dyDescent="0.25">
      <c r="A110" s="27" t="s">
        <v>96</v>
      </c>
      <c r="B110" s="20" t="s">
        <v>134</v>
      </c>
      <c r="C110" s="66">
        <v>2000000</v>
      </c>
      <c r="D110" s="66">
        <v>5131480</v>
      </c>
      <c r="E110" s="49">
        <v>2132940</v>
      </c>
    </row>
    <row r="111" spans="1:5" ht="12" customHeight="1" x14ac:dyDescent="0.25">
      <c r="A111" s="27" t="s">
        <v>97</v>
      </c>
      <c r="B111" s="24" t="s">
        <v>25</v>
      </c>
      <c r="C111" s="66"/>
      <c r="D111" s="66"/>
      <c r="E111" s="49"/>
    </row>
    <row r="112" spans="1:5" x14ac:dyDescent="0.25">
      <c r="A112" s="27" t="s">
        <v>98</v>
      </c>
      <c r="B112" s="24" t="s">
        <v>130</v>
      </c>
      <c r="C112" s="65">
        <v>9703966</v>
      </c>
      <c r="D112" s="65">
        <v>18711046</v>
      </c>
      <c r="E112" s="48">
        <v>17310986</v>
      </c>
    </row>
    <row r="113" spans="1:5" ht="12" customHeight="1" x14ac:dyDescent="0.25">
      <c r="A113" s="27" t="s">
        <v>99</v>
      </c>
      <c r="B113" s="24" t="s">
        <v>26</v>
      </c>
      <c r="C113" s="65"/>
      <c r="D113" s="65"/>
      <c r="E113" s="48"/>
    </row>
    <row r="114" spans="1:5" ht="12" customHeight="1" x14ac:dyDescent="0.25">
      <c r="A114" s="27" t="s">
        <v>100</v>
      </c>
      <c r="B114" s="56" t="s">
        <v>136</v>
      </c>
      <c r="C114" s="65">
        <f>C118</f>
        <v>0</v>
      </c>
      <c r="D114" s="65">
        <f t="shared" ref="D114:E114" si="1">D118</f>
        <v>3010590</v>
      </c>
      <c r="E114" s="65">
        <f t="shared" si="1"/>
        <v>3010590</v>
      </c>
    </row>
    <row r="115" spans="1:5" ht="21.75" customHeight="1" x14ac:dyDescent="0.25">
      <c r="A115" s="27" t="s">
        <v>106</v>
      </c>
      <c r="B115" s="55" t="s">
        <v>27</v>
      </c>
      <c r="C115" s="65"/>
      <c r="D115" s="65"/>
      <c r="E115" s="48"/>
    </row>
    <row r="116" spans="1:5" ht="24" customHeight="1" x14ac:dyDescent="0.25">
      <c r="A116" s="27" t="s">
        <v>108</v>
      </c>
      <c r="B116" s="71" t="s">
        <v>28</v>
      </c>
      <c r="C116" s="65"/>
      <c r="D116" s="65"/>
      <c r="E116" s="48"/>
    </row>
    <row r="117" spans="1:5" ht="18.75" customHeight="1" x14ac:dyDescent="0.25">
      <c r="A117" s="27" t="s">
        <v>131</v>
      </c>
      <c r="B117" s="44" t="s">
        <v>15</v>
      </c>
      <c r="C117" s="65"/>
      <c r="D117" s="65"/>
      <c r="E117" s="48"/>
    </row>
    <row r="118" spans="1:5" ht="12" customHeight="1" x14ac:dyDescent="0.25">
      <c r="A118" s="27" t="s">
        <v>132</v>
      </c>
      <c r="B118" s="44" t="s">
        <v>29</v>
      </c>
      <c r="C118" s="65"/>
      <c r="D118" s="65">
        <v>3010590</v>
      </c>
      <c r="E118" s="48">
        <v>3010590</v>
      </c>
    </row>
    <row r="119" spans="1:5" ht="12" customHeight="1" x14ac:dyDescent="0.25">
      <c r="A119" s="27" t="s">
        <v>133</v>
      </c>
      <c r="B119" s="44" t="s">
        <v>30</v>
      </c>
      <c r="C119" s="65"/>
      <c r="D119" s="65"/>
      <c r="E119" s="48"/>
    </row>
    <row r="120" spans="1:5" s="91" customFormat="1" ht="17.25" customHeight="1" x14ac:dyDescent="0.2">
      <c r="A120" s="27" t="s">
        <v>31</v>
      </c>
      <c r="B120" s="44" t="s">
        <v>18</v>
      </c>
      <c r="C120" s="65"/>
      <c r="D120" s="65"/>
      <c r="E120" s="48"/>
    </row>
    <row r="121" spans="1:5" ht="12" customHeight="1" x14ac:dyDescent="0.25">
      <c r="A121" s="27" t="s">
        <v>32</v>
      </c>
      <c r="B121" s="44" t="s">
        <v>33</v>
      </c>
      <c r="C121" s="65"/>
      <c r="D121" s="65"/>
      <c r="E121" s="48"/>
    </row>
    <row r="122" spans="1:5" ht="12" customHeight="1" thickBot="1" x14ac:dyDescent="0.3">
      <c r="A122" s="25" t="s">
        <v>34</v>
      </c>
      <c r="B122" s="44" t="s">
        <v>35</v>
      </c>
      <c r="C122" s="67"/>
      <c r="D122" s="67"/>
      <c r="E122" s="50"/>
    </row>
    <row r="123" spans="1:5" ht="12" customHeight="1" thickBot="1" x14ac:dyDescent="0.3">
      <c r="A123" s="32" t="s">
        <v>66</v>
      </c>
      <c r="B123" s="40" t="s">
        <v>36</v>
      </c>
      <c r="C123" s="64">
        <f>C124</f>
        <v>2900786</v>
      </c>
      <c r="D123" s="64">
        <f>D124</f>
        <v>25886223</v>
      </c>
      <c r="E123" s="47">
        <f>+E124+E125</f>
        <v>0</v>
      </c>
    </row>
    <row r="124" spans="1:5" ht="12" customHeight="1" x14ac:dyDescent="0.25">
      <c r="A124" s="27" t="s">
        <v>79</v>
      </c>
      <c r="B124" s="21" t="s">
        <v>76</v>
      </c>
      <c r="C124" s="66">
        <v>2900786</v>
      </c>
      <c r="D124" s="66">
        <v>25886223</v>
      </c>
      <c r="E124" s="49"/>
    </row>
    <row r="125" spans="1:5" ht="12" customHeight="1" thickBot="1" x14ac:dyDescent="0.3">
      <c r="A125" s="28" t="s">
        <v>80</v>
      </c>
      <c r="B125" s="24" t="s">
        <v>77</v>
      </c>
      <c r="C125" s="67"/>
      <c r="D125" s="67"/>
      <c r="E125" s="50"/>
    </row>
    <row r="126" spans="1:5" ht="12" customHeight="1" thickBot="1" x14ac:dyDescent="0.3">
      <c r="A126" s="32" t="s">
        <v>67</v>
      </c>
      <c r="B126" s="40" t="s">
        <v>37</v>
      </c>
      <c r="C126" s="64">
        <f>+C93+C109+C123</f>
        <v>235655830</v>
      </c>
      <c r="D126" s="64">
        <f>+D93+D109+D123</f>
        <v>284613639</v>
      </c>
      <c r="E126" s="64">
        <f>+E93+E109+E123</f>
        <v>232229649</v>
      </c>
    </row>
    <row r="127" spans="1:5" ht="12" customHeight="1" thickBot="1" x14ac:dyDescent="0.3">
      <c r="A127" s="32" t="s">
        <v>68</v>
      </c>
      <c r="B127" s="40" t="s">
        <v>38</v>
      </c>
      <c r="C127" s="64">
        <f>+C128+C129+C130</f>
        <v>0</v>
      </c>
      <c r="D127" s="64">
        <f>+D128+D129+D130</f>
        <v>0</v>
      </c>
      <c r="E127" s="47">
        <f>+E128+E129+E130</f>
        <v>0</v>
      </c>
    </row>
    <row r="128" spans="1:5" ht="12" customHeight="1" x14ac:dyDescent="0.25">
      <c r="A128" s="27" t="s">
        <v>83</v>
      </c>
      <c r="B128" s="21" t="s">
        <v>39</v>
      </c>
      <c r="C128" s="65"/>
      <c r="D128" s="65"/>
      <c r="E128" s="48"/>
    </row>
    <row r="129" spans="1:9" ht="12" customHeight="1" x14ac:dyDescent="0.25">
      <c r="A129" s="27" t="s">
        <v>84</v>
      </c>
      <c r="B129" s="21" t="s">
        <v>40</v>
      </c>
      <c r="C129" s="65"/>
      <c r="D129" s="65"/>
      <c r="E129" s="48"/>
    </row>
    <row r="130" spans="1:9" ht="12" customHeight="1" thickBot="1" x14ac:dyDescent="0.3">
      <c r="A130" s="25" t="s">
        <v>85</v>
      </c>
      <c r="B130" s="19" t="s">
        <v>41</v>
      </c>
      <c r="C130" s="65"/>
      <c r="D130" s="65"/>
      <c r="E130" s="48"/>
    </row>
    <row r="131" spans="1:9" ht="12" customHeight="1" thickBot="1" x14ac:dyDescent="0.3">
      <c r="A131" s="32" t="s">
        <v>69</v>
      </c>
      <c r="B131" s="40" t="s">
        <v>42</v>
      </c>
      <c r="C131" s="64">
        <f>+C132+C133+C135+C134</f>
        <v>0</v>
      </c>
      <c r="D131" s="64">
        <f>+D132+D133+D135+D134</f>
        <v>0</v>
      </c>
      <c r="E131" s="47">
        <f>+E132+E133+E135+E134</f>
        <v>0</v>
      </c>
    </row>
    <row r="132" spans="1:9" ht="12" customHeight="1" x14ac:dyDescent="0.25">
      <c r="A132" s="27" t="s">
        <v>86</v>
      </c>
      <c r="B132" s="21" t="s">
        <v>43</v>
      </c>
      <c r="C132" s="65"/>
      <c r="D132" s="65"/>
      <c r="E132" s="48"/>
    </row>
    <row r="133" spans="1:9" ht="12" customHeight="1" x14ac:dyDescent="0.25">
      <c r="A133" s="27" t="s">
        <v>87</v>
      </c>
      <c r="B133" s="21" t="s">
        <v>44</v>
      </c>
      <c r="C133" s="65"/>
      <c r="D133" s="65"/>
      <c r="E133" s="48"/>
    </row>
    <row r="134" spans="1:9" ht="12" customHeight="1" x14ac:dyDescent="0.25">
      <c r="A134" s="27" t="s">
        <v>173</v>
      </c>
      <c r="B134" s="21" t="s">
        <v>45</v>
      </c>
      <c r="C134" s="65"/>
      <c r="D134" s="65"/>
      <c r="E134" s="48"/>
    </row>
    <row r="135" spans="1:9" ht="12" customHeight="1" thickBot="1" x14ac:dyDescent="0.3">
      <c r="A135" s="25" t="s">
        <v>175</v>
      </c>
      <c r="B135" s="19" t="s">
        <v>46</v>
      </c>
      <c r="C135" s="65"/>
      <c r="D135" s="65"/>
      <c r="E135" s="48"/>
    </row>
    <row r="136" spans="1:9" ht="12" customHeight="1" thickBot="1" x14ac:dyDescent="0.3">
      <c r="A136" s="32" t="s">
        <v>70</v>
      </c>
      <c r="B136" s="40" t="s">
        <v>47</v>
      </c>
      <c r="C136" s="70">
        <f>+C137+C138+C139+C140</f>
        <v>3083029</v>
      </c>
      <c r="D136" s="70">
        <f>+D137+D138+D139+D140</f>
        <v>3083029</v>
      </c>
      <c r="E136" s="81">
        <f>+E137+E138+E139+E140</f>
        <v>3083029</v>
      </c>
    </row>
    <row r="137" spans="1:9" ht="12" customHeight="1" x14ac:dyDescent="0.25">
      <c r="A137" s="27" t="s">
        <v>88</v>
      </c>
      <c r="B137" s="21" t="s">
        <v>48</v>
      </c>
      <c r="C137" s="65"/>
      <c r="D137" s="65"/>
      <c r="E137" s="48"/>
    </row>
    <row r="138" spans="1:9" ht="12" customHeight="1" x14ac:dyDescent="0.25">
      <c r="A138" s="27" t="s">
        <v>89</v>
      </c>
      <c r="B138" s="21" t="s">
        <v>49</v>
      </c>
      <c r="C138" s="65">
        <v>3083029</v>
      </c>
      <c r="D138" s="65">
        <v>3083029</v>
      </c>
      <c r="E138" s="48">
        <v>3083029</v>
      </c>
    </row>
    <row r="139" spans="1:9" ht="12" customHeight="1" x14ac:dyDescent="0.25">
      <c r="A139" s="27" t="s">
        <v>182</v>
      </c>
      <c r="B139" s="21" t="s">
        <v>50</v>
      </c>
      <c r="C139" s="65"/>
      <c r="D139" s="65"/>
      <c r="E139" s="48"/>
    </row>
    <row r="140" spans="1:9" ht="12" customHeight="1" thickBot="1" x14ac:dyDescent="0.3">
      <c r="A140" s="25" t="s">
        <v>184</v>
      </c>
      <c r="B140" s="19" t="s">
        <v>51</v>
      </c>
      <c r="C140" s="65"/>
      <c r="D140" s="65"/>
      <c r="E140" s="48"/>
    </row>
    <row r="141" spans="1:9" ht="15" customHeight="1" thickBot="1" x14ac:dyDescent="0.3">
      <c r="A141" s="32" t="s">
        <v>71</v>
      </c>
      <c r="B141" s="40" t="s">
        <v>52</v>
      </c>
      <c r="C141" s="7">
        <f>+C142+C143+C144+C145</f>
        <v>0</v>
      </c>
      <c r="D141" s="7">
        <f>+D142+D143+D144+D145</f>
        <v>0</v>
      </c>
      <c r="E141" s="16">
        <f>+E142+E143+E144+E145</f>
        <v>0</v>
      </c>
      <c r="F141" s="79"/>
      <c r="G141" s="80"/>
      <c r="H141" s="80"/>
      <c r="I141" s="80"/>
    </row>
    <row r="142" spans="1:9" s="73" customFormat="1" ht="12.95" customHeight="1" x14ac:dyDescent="0.2">
      <c r="A142" s="27" t="s">
        <v>124</v>
      </c>
      <c r="B142" s="21" t="s">
        <v>53</v>
      </c>
      <c r="C142" s="65"/>
      <c r="D142" s="65"/>
      <c r="E142" s="48"/>
    </row>
    <row r="143" spans="1:9" ht="12.75" customHeight="1" x14ac:dyDescent="0.25">
      <c r="A143" s="27" t="s">
        <v>125</v>
      </c>
      <c r="B143" s="21" t="s">
        <v>54</v>
      </c>
      <c r="C143" s="65"/>
      <c r="D143" s="65"/>
      <c r="E143" s="48"/>
    </row>
    <row r="144" spans="1:9" ht="12.75" customHeight="1" x14ac:dyDescent="0.25">
      <c r="A144" s="27" t="s">
        <v>135</v>
      </c>
      <c r="B144" s="21" t="s">
        <v>55</v>
      </c>
      <c r="C144" s="65"/>
      <c r="D144" s="65"/>
      <c r="E144" s="48"/>
    </row>
    <row r="145" spans="1:5" ht="12.75" customHeight="1" thickBot="1" x14ac:dyDescent="0.3">
      <c r="A145" s="27" t="s">
        <v>190</v>
      </c>
      <c r="B145" s="21" t="s">
        <v>56</v>
      </c>
      <c r="C145" s="65"/>
      <c r="D145" s="65"/>
      <c r="E145" s="48"/>
    </row>
    <row r="146" spans="1:5" ht="16.5" thickBot="1" x14ac:dyDescent="0.3">
      <c r="A146" s="32" t="s">
        <v>72</v>
      </c>
      <c r="B146" s="40" t="s">
        <v>57</v>
      </c>
      <c r="C146" s="14">
        <f>+C127+C131+C136+C141</f>
        <v>3083029</v>
      </c>
      <c r="D146" s="14">
        <f>+D127+D131+D136+D141</f>
        <v>3083029</v>
      </c>
      <c r="E146" s="15">
        <f>+E127+E131+E136+E141</f>
        <v>3083029</v>
      </c>
    </row>
    <row r="147" spans="1:5" ht="16.5" thickBot="1" x14ac:dyDescent="0.3">
      <c r="A147" s="57" t="s">
        <v>73</v>
      </c>
      <c r="B147" s="60" t="s">
        <v>58</v>
      </c>
      <c r="C147" s="14">
        <f>+C126+C146</f>
        <v>238738859</v>
      </c>
      <c r="D147" s="14">
        <f>+D126+D146</f>
        <v>287696668</v>
      </c>
      <c r="E147" s="15">
        <f>+E126+E146</f>
        <v>235312678</v>
      </c>
    </row>
    <row r="149" spans="1:5" ht="18.75" customHeight="1" x14ac:dyDescent="0.25">
      <c r="A149" s="299" t="s">
        <v>59</v>
      </c>
      <c r="B149" s="299"/>
      <c r="C149" s="299"/>
      <c r="D149" s="299"/>
      <c r="E149" s="299"/>
    </row>
    <row r="150" spans="1:5" ht="13.5" customHeight="1" thickBot="1" x14ac:dyDescent="0.3">
      <c r="A150" s="42" t="s">
        <v>114</v>
      </c>
      <c r="B150" s="42"/>
      <c r="C150" s="61"/>
      <c r="E150" s="59" t="s">
        <v>234</v>
      </c>
    </row>
    <row r="151" spans="1:5" ht="21.75" thickBot="1" x14ac:dyDescent="0.3">
      <c r="A151" s="32">
        <v>1</v>
      </c>
      <c r="B151" s="35" t="s">
        <v>60</v>
      </c>
      <c r="C151" s="58">
        <f>+C62-C126</f>
        <v>-18061861</v>
      </c>
      <c r="D151" s="58">
        <f>+D62-D126</f>
        <v>-14099215</v>
      </c>
      <c r="E151" s="58">
        <f>+E62-E126</f>
        <v>37244400</v>
      </c>
    </row>
    <row r="152" spans="1:5" ht="21.75" thickBot="1" x14ac:dyDescent="0.3">
      <c r="A152" s="32" t="s">
        <v>65</v>
      </c>
      <c r="B152" s="35" t="s">
        <v>61</v>
      </c>
      <c r="C152" s="58">
        <f>+C85-C146</f>
        <v>24016971</v>
      </c>
      <c r="D152" s="58">
        <f>+D85-D146</f>
        <v>20058631</v>
      </c>
      <c r="E152" s="58">
        <f>+E85-E146</f>
        <v>20058631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</sheetData>
  <mergeCells count="10">
    <mergeCell ref="C1:E1"/>
    <mergeCell ref="A149:E149"/>
    <mergeCell ref="A2:E2"/>
    <mergeCell ref="A88:E88"/>
    <mergeCell ref="A90:A91"/>
    <mergeCell ref="B90:B91"/>
    <mergeCell ref="C90:E90"/>
    <mergeCell ref="A4:A5"/>
    <mergeCell ref="B4:B5"/>
    <mergeCell ref="C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2025. ÉVI ZÁRSZÁMADÁSÁNAK PÉNZÜGYI MÉRLEGE KÖTELEZŐ FELADATOK
&amp;10
&amp;R&amp;"Times New Roman CE,Félkövér dőlt"&amp;11 2. melléklet a  /2026. (V.  . ) önkormányzati rendelethez</oddHeader>
  </headerFooter>
  <rowBreaks count="1" manualBreakCount="1">
    <brk id="8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view="pageLayout" topLeftCell="A120" zoomScaleNormal="100" zoomScaleSheetLayoutView="100" workbookViewId="0">
      <selection activeCell="A87" sqref="A87:E151"/>
    </sheetView>
  </sheetViews>
  <sheetFormatPr defaultColWidth="9.33203125" defaultRowHeight="15.75" x14ac:dyDescent="0.25"/>
  <cols>
    <col min="1" max="1" width="9.5" style="61" customWidth="1"/>
    <col min="2" max="2" width="67.83203125" style="61" customWidth="1"/>
    <col min="3" max="4" width="15.83203125" style="62" customWidth="1"/>
    <col min="5" max="5" width="20.33203125" style="62" customWidth="1"/>
    <col min="6" max="16384" width="9.33203125" style="61"/>
  </cols>
  <sheetData>
    <row r="1" spans="1:5" x14ac:dyDescent="0.25">
      <c r="C1" s="298"/>
      <c r="D1" s="298"/>
      <c r="E1" s="298"/>
    </row>
    <row r="2" spans="1:5" ht="15.95" customHeight="1" x14ac:dyDescent="0.25">
      <c r="A2" s="300" t="s">
        <v>62</v>
      </c>
      <c r="B2" s="300"/>
      <c r="C2" s="300"/>
      <c r="D2" s="300"/>
      <c r="E2" s="300"/>
    </row>
    <row r="3" spans="1:5" ht="15.95" customHeight="1" thickBot="1" x14ac:dyDescent="0.3">
      <c r="A3" s="1" t="s">
        <v>112</v>
      </c>
      <c r="B3" s="1"/>
      <c r="C3" s="59"/>
      <c r="D3" s="59"/>
      <c r="E3" s="59" t="s">
        <v>234</v>
      </c>
    </row>
    <row r="4" spans="1:5" ht="15.95" customHeight="1" x14ac:dyDescent="0.25">
      <c r="A4" s="301" t="s">
        <v>78</v>
      </c>
      <c r="B4" s="303" t="s">
        <v>63</v>
      </c>
      <c r="C4" s="307">
        <v>2025</v>
      </c>
      <c r="D4" s="307"/>
      <c r="E4" s="308"/>
    </row>
    <row r="5" spans="1:5" ht="38.1" customHeight="1" thickBot="1" x14ac:dyDescent="0.3">
      <c r="A5" s="302"/>
      <c r="B5" s="304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25">
      <c r="A7" s="32" t="s">
        <v>64</v>
      </c>
      <c r="B7" s="33" t="s">
        <v>141</v>
      </c>
      <c r="C7" s="64">
        <f>SUM(C8:C13)</f>
        <v>6343500</v>
      </c>
      <c r="D7" s="64">
        <f>SUM(D8:D13)</f>
        <v>6760500</v>
      </c>
      <c r="E7" s="47">
        <f>SUM(E8:E13)</f>
        <v>6760500</v>
      </c>
    </row>
    <row r="8" spans="1:5" s="73" customFormat="1" ht="12" customHeight="1" x14ac:dyDescent="0.2">
      <c r="A8" s="27" t="s">
        <v>90</v>
      </c>
      <c r="B8" s="74" t="s">
        <v>142</v>
      </c>
      <c r="C8" s="66"/>
      <c r="D8" s="66"/>
      <c r="E8" s="49"/>
    </row>
    <row r="9" spans="1:5" s="73" customFormat="1" ht="12" customHeight="1" x14ac:dyDescent="0.2">
      <c r="A9" s="26" t="s">
        <v>91</v>
      </c>
      <c r="B9" s="75" t="s">
        <v>235</v>
      </c>
      <c r="C9" s="65"/>
      <c r="D9" s="65"/>
      <c r="E9" s="48"/>
    </row>
    <row r="10" spans="1:5" s="73" customFormat="1" ht="12" customHeight="1" x14ac:dyDescent="0.2">
      <c r="A10" s="26" t="s">
        <v>92</v>
      </c>
      <c r="B10" s="75" t="s">
        <v>236</v>
      </c>
      <c r="C10" s="65">
        <v>6343500</v>
      </c>
      <c r="D10" s="65">
        <v>6760500</v>
      </c>
      <c r="E10" s="48">
        <v>6760500</v>
      </c>
    </row>
    <row r="11" spans="1:5" s="73" customFormat="1" ht="12" customHeight="1" x14ac:dyDescent="0.2">
      <c r="A11" s="26" t="s">
        <v>93</v>
      </c>
      <c r="B11" s="75" t="s">
        <v>237</v>
      </c>
      <c r="C11" s="65"/>
      <c r="D11" s="65"/>
      <c r="E11" s="48"/>
    </row>
    <row r="12" spans="1:5" s="73" customFormat="1" ht="12" customHeight="1" x14ac:dyDescent="0.2">
      <c r="A12" s="26" t="s">
        <v>255</v>
      </c>
      <c r="B12" s="75" t="s">
        <v>238</v>
      </c>
      <c r="C12" s="65">
        <v>0</v>
      </c>
      <c r="D12" s="65"/>
      <c r="E12" s="48"/>
    </row>
    <row r="13" spans="1:5" s="73" customFormat="1" ht="12" customHeight="1" thickBot="1" x14ac:dyDescent="0.25">
      <c r="A13" s="28" t="s">
        <v>94</v>
      </c>
      <c r="B13" s="76" t="s">
        <v>233</v>
      </c>
      <c r="C13" s="67"/>
      <c r="D13" s="67"/>
      <c r="E13" s="50"/>
    </row>
    <row r="14" spans="1:5" s="73" customFormat="1" ht="19.5" customHeight="1" thickBot="1" x14ac:dyDescent="0.25">
      <c r="A14" s="32" t="s">
        <v>65</v>
      </c>
      <c r="B14" s="54" t="s">
        <v>143</v>
      </c>
      <c r="C14" s="64">
        <f>SUM(C15:C19)</f>
        <v>6000000</v>
      </c>
      <c r="D14" s="64">
        <f>SUM(D15:D19)</f>
        <v>6436200</v>
      </c>
      <c r="E14" s="47">
        <f>SUM(E15:E19)</f>
        <v>4911912</v>
      </c>
    </row>
    <row r="15" spans="1:5" s="73" customFormat="1" ht="12" customHeight="1" x14ac:dyDescent="0.2">
      <c r="A15" s="27" t="s">
        <v>96</v>
      </c>
      <c r="B15" s="74" t="s">
        <v>144</v>
      </c>
      <c r="C15" s="66"/>
      <c r="D15" s="66"/>
      <c r="E15" s="49"/>
    </row>
    <row r="16" spans="1:5" s="73" customFormat="1" ht="12" customHeight="1" x14ac:dyDescent="0.2">
      <c r="A16" s="26" t="s">
        <v>97</v>
      </c>
      <c r="B16" s="75" t="s">
        <v>239</v>
      </c>
      <c r="C16" s="65"/>
      <c r="D16" s="65"/>
      <c r="E16" s="48"/>
    </row>
    <row r="17" spans="1:5" s="73" customFormat="1" ht="12" customHeight="1" x14ac:dyDescent="0.2">
      <c r="A17" s="26" t="s">
        <v>98</v>
      </c>
      <c r="B17" s="75" t="s">
        <v>240</v>
      </c>
      <c r="C17" s="65"/>
      <c r="D17" s="65"/>
      <c r="E17" s="48"/>
    </row>
    <row r="18" spans="1:5" s="73" customFormat="1" ht="12" customHeight="1" x14ac:dyDescent="0.2">
      <c r="A18" s="26" t="s">
        <v>99</v>
      </c>
      <c r="B18" s="75" t="s">
        <v>241</v>
      </c>
      <c r="C18" s="65"/>
      <c r="D18" s="65"/>
      <c r="E18" s="48"/>
    </row>
    <row r="19" spans="1:5" s="73" customFormat="1" ht="12" customHeight="1" x14ac:dyDescent="0.2">
      <c r="A19" s="26" t="s">
        <v>100</v>
      </c>
      <c r="B19" s="75" t="s">
        <v>242</v>
      </c>
      <c r="C19" s="65">
        <v>6000000</v>
      </c>
      <c r="D19" s="65">
        <v>6436200</v>
      </c>
      <c r="E19" s="48">
        <v>4911912</v>
      </c>
    </row>
    <row r="20" spans="1:5" s="73" customFormat="1" ht="12" customHeight="1" thickBot="1" x14ac:dyDescent="0.25">
      <c r="A20" s="28" t="s">
        <v>106</v>
      </c>
      <c r="B20" s="76" t="s">
        <v>145</v>
      </c>
      <c r="C20" s="67"/>
      <c r="D20" s="67"/>
      <c r="E20" s="50"/>
    </row>
    <row r="21" spans="1:5" s="73" customFormat="1" ht="20.25" customHeight="1" thickBot="1" x14ac:dyDescent="0.25">
      <c r="A21" s="32" t="s">
        <v>66</v>
      </c>
      <c r="B21" s="33" t="s">
        <v>146</v>
      </c>
      <c r="C21" s="64">
        <f>SUM(C22:C26)</f>
        <v>0</v>
      </c>
      <c r="D21" s="64">
        <f>SUM(D22:D26)</f>
        <v>0</v>
      </c>
      <c r="E21" s="47">
        <f>SUM(E22:E26)</f>
        <v>0</v>
      </c>
    </row>
    <row r="22" spans="1:5" s="73" customFormat="1" ht="12" customHeight="1" x14ac:dyDescent="0.2">
      <c r="A22" s="27" t="s">
        <v>79</v>
      </c>
      <c r="B22" s="74" t="s">
        <v>147</v>
      </c>
      <c r="C22" s="66"/>
      <c r="D22" s="66"/>
      <c r="E22" s="49"/>
    </row>
    <row r="23" spans="1:5" s="73" customFormat="1" ht="12" customHeight="1" x14ac:dyDescent="0.2">
      <c r="A23" s="26" t="s">
        <v>80</v>
      </c>
      <c r="B23" s="75" t="s">
        <v>254</v>
      </c>
      <c r="C23" s="65"/>
      <c r="D23" s="65"/>
      <c r="E23" s="48"/>
    </row>
    <row r="24" spans="1:5" s="73" customFormat="1" ht="12" customHeight="1" x14ac:dyDescent="0.2">
      <c r="A24" s="26" t="s">
        <v>81</v>
      </c>
      <c r="B24" s="75" t="s">
        <v>253</v>
      </c>
      <c r="C24" s="65"/>
      <c r="D24" s="65"/>
      <c r="E24" s="48"/>
    </row>
    <row r="25" spans="1:5" s="73" customFormat="1" ht="12" customHeight="1" x14ac:dyDescent="0.2">
      <c r="A25" s="26" t="s">
        <v>82</v>
      </c>
      <c r="B25" s="75" t="s">
        <v>252</v>
      </c>
      <c r="C25" s="65"/>
      <c r="D25" s="65"/>
      <c r="E25" s="48"/>
    </row>
    <row r="26" spans="1:5" s="73" customFormat="1" ht="12" customHeight="1" x14ac:dyDescent="0.2">
      <c r="A26" s="26" t="s">
        <v>115</v>
      </c>
      <c r="B26" s="75" t="s">
        <v>251</v>
      </c>
      <c r="C26" s="65">
        <v>0</v>
      </c>
      <c r="D26" s="65"/>
      <c r="E26" s="48"/>
    </row>
    <row r="27" spans="1:5" s="73" customFormat="1" ht="12" customHeight="1" thickBot="1" x14ac:dyDescent="0.25">
      <c r="A27" s="28" t="s">
        <v>116</v>
      </c>
      <c r="B27" s="56" t="s">
        <v>148</v>
      </c>
      <c r="C27" s="67"/>
      <c r="D27" s="67"/>
      <c r="E27" s="50"/>
    </row>
    <row r="28" spans="1:5" s="73" customFormat="1" ht="12" customHeight="1" thickBot="1" x14ac:dyDescent="0.25">
      <c r="A28" s="32" t="s">
        <v>117</v>
      </c>
      <c r="B28" s="33" t="s">
        <v>149</v>
      </c>
      <c r="C28" s="70">
        <f>C29+C33</f>
        <v>0</v>
      </c>
      <c r="D28" s="70">
        <f>D29+D33</f>
        <v>0</v>
      </c>
      <c r="E28" s="70">
        <f>E29+E33</f>
        <v>0</v>
      </c>
    </row>
    <row r="29" spans="1:5" s="73" customFormat="1" ht="12" customHeight="1" x14ac:dyDescent="0.2">
      <c r="A29" s="27" t="s">
        <v>150</v>
      </c>
      <c r="B29" s="74" t="s">
        <v>151</v>
      </c>
      <c r="C29" s="83"/>
      <c r="D29" s="83"/>
      <c r="E29" s="82"/>
    </row>
    <row r="30" spans="1:5" s="73" customFormat="1" ht="12" customHeight="1" x14ac:dyDescent="0.2">
      <c r="A30" s="26" t="s">
        <v>152</v>
      </c>
      <c r="B30" s="75" t="s">
        <v>153</v>
      </c>
      <c r="C30" s="65"/>
      <c r="D30" s="65"/>
      <c r="E30" s="48"/>
    </row>
    <row r="31" spans="1:5" s="73" customFormat="1" ht="12" customHeight="1" x14ac:dyDescent="0.2">
      <c r="A31" s="26" t="s">
        <v>154</v>
      </c>
      <c r="B31" s="295" t="s">
        <v>654</v>
      </c>
      <c r="C31" s="65"/>
      <c r="D31" s="65"/>
      <c r="E31" s="48"/>
    </row>
    <row r="32" spans="1:5" s="73" customFormat="1" ht="12" customHeight="1" x14ac:dyDescent="0.2">
      <c r="A32" s="26" t="s">
        <v>655</v>
      </c>
      <c r="B32" s="295" t="s">
        <v>656</v>
      </c>
      <c r="C32" s="65"/>
      <c r="D32" s="65"/>
      <c r="E32" s="48"/>
    </row>
    <row r="33" spans="1:5" s="73" customFormat="1" ht="12" customHeight="1" thickBot="1" x14ac:dyDescent="0.25">
      <c r="A33" s="28" t="s">
        <v>155</v>
      </c>
      <c r="B33" s="56" t="s">
        <v>156</v>
      </c>
      <c r="C33" s="67"/>
      <c r="D33" s="67"/>
      <c r="E33" s="50"/>
    </row>
    <row r="34" spans="1:5" s="73" customFormat="1" ht="12" customHeight="1" thickBot="1" x14ac:dyDescent="0.25">
      <c r="A34" s="32" t="s">
        <v>68</v>
      </c>
      <c r="B34" s="33" t="s">
        <v>157</v>
      </c>
      <c r="C34" s="64">
        <f>SUM(C35:C44)</f>
        <v>0</v>
      </c>
      <c r="D34" s="64">
        <f>SUM(D35:D44)</f>
        <v>0</v>
      </c>
      <c r="E34" s="64">
        <f>SUM(E35:E44)</f>
        <v>0</v>
      </c>
    </row>
    <row r="35" spans="1:5" s="73" customFormat="1" ht="12" customHeight="1" x14ac:dyDescent="0.2">
      <c r="A35" s="27" t="s">
        <v>83</v>
      </c>
      <c r="B35" s="74" t="s">
        <v>158</v>
      </c>
      <c r="C35" s="66"/>
      <c r="D35" s="66"/>
      <c r="E35" s="49"/>
    </row>
    <row r="36" spans="1:5" s="73" customFormat="1" ht="12" customHeight="1" x14ac:dyDescent="0.2">
      <c r="A36" s="26" t="s">
        <v>84</v>
      </c>
      <c r="B36" s="75" t="s">
        <v>159</v>
      </c>
      <c r="C36" s="65"/>
      <c r="D36" s="65"/>
      <c r="E36" s="48"/>
    </row>
    <row r="37" spans="1:5" s="73" customFormat="1" ht="12" customHeight="1" x14ac:dyDescent="0.2">
      <c r="A37" s="26" t="s">
        <v>85</v>
      </c>
      <c r="B37" s="75" t="s">
        <v>160</v>
      </c>
      <c r="C37" s="65"/>
      <c r="D37" s="65"/>
      <c r="E37" s="48"/>
    </row>
    <row r="38" spans="1:5" s="73" customFormat="1" ht="12" customHeight="1" x14ac:dyDescent="0.2">
      <c r="A38" s="26" t="s">
        <v>118</v>
      </c>
      <c r="B38" s="75" t="s">
        <v>161</v>
      </c>
      <c r="C38" s="65"/>
      <c r="D38" s="65"/>
      <c r="E38" s="48"/>
    </row>
    <row r="39" spans="1:5" s="73" customFormat="1" ht="12" customHeight="1" x14ac:dyDescent="0.2">
      <c r="A39" s="26" t="s">
        <v>119</v>
      </c>
      <c r="B39" s="75" t="s">
        <v>162</v>
      </c>
      <c r="C39" s="65"/>
      <c r="D39" s="65"/>
      <c r="E39" s="48"/>
    </row>
    <row r="40" spans="1:5" s="73" customFormat="1" ht="12" customHeight="1" x14ac:dyDescent="0.2">
      <c r="A40" s="26" t="s">
        <v>120</v>
      </c>
      <c r="B40" s="75" t="s">
        <v>163</v>
      </c>
      <c r="C40" s="65"/>
      <c r="D40" s="65"/>
      <c r="E40" s="48"/>
    </row>
    <row r="41" spans="1:5" s="73" customFormat="1" ht="12" customHeight="1" x14ac:dyDescent="0.2">
      <c r="A41" s="26" t="s">
        <v>121</v>
      </c>
      <c r="B41" s="75" t="s">
        <v>164</v>
      </c>
      <c r="C41" s="65"/>
      <c r="D41" s="65"/>
      <c r="E41" s="48"/>
    </row>
    <row r="42" spans="1:5" s="73" customFormat="1" ht="12" customHeight="1" x14ac:dyDescent="0.2">
      <c r="A42" s="26" t="s">
        <v>122</v>
      </c>
      <c r="B42" s="75" t="s">
        <v>165</v>
      </c>
      <c r="C42" s="65"/>
      <c r="D42" s="65"/>
      <c r="E42" s="48"/>
    </row>
    <row r="43" spans="1:5" s="73" customFormat="1" ht="12" customHeight="1" x14ac:dyDescent="0.2">
      <c r="A43" s="26" t="s">
        <v>166</v>
      </c>
      <c r="B43" s="75" t="s">
        <v>167</v>
      </c>
      <c r="C43" s="68"/>
      <c r="D43" s="68"/>
      <c r="E43" s="51"/>
    </row>
    <row r="44" spans="1:5" s="73" customFormat="1" ht="12" customHeight="1" thickBot="1" x14ac:dyDescent="0.25">
      <c r="A44" s="28" t="s">
        <v>168</v>
      </c>
      <c r="B44" s="76" t="s">
        <v>169</v>
      </c>
      <c r="C44" s="69"/>
      <c r="D44" s="69"/>
      <c r="E44" s="52"/>
    </row>
    <row r="45" spans="1:5" s="73" customFormat="1" ht="12" customHeight="1" thickBot="1" x14ac:dyDescent="0.25">
      <c r="A45" s="32" t="s">
        <v>69</v>
      </c>
      <c r="B45" s="33" t="s">
        <v>170</v>
      </c>
      <c r="C45" s="64">
        <f>SUM(C46:C50)</f>
        <v>0</v>
      </c>
      <c r="D45" s="64">
        <f>SUM(D46:D50)</f>
        <v>0</v>
      </c>
      <c r="E45" s="47">
        <f>SUM(E46:E50)</f>
        <v>0</v>
      </c>
    </row>
    <row r="46" spans="1:5" s="73" customFormat="1" ht="12" customHeight="1" x14ac:dyDescent="0.2">
      <c r="A46" s="27" t="s">
        <v>86</v>
      </c>
      <c r="B46" s="74" t="s">
        <v>171</v>
      </c>
      <c r="C46" s="85"/>
      <c r="D46" s="85"/>
      <c r="E46" s="53"/>
    </row>
    <row r="47" spans="1:5" s="73" customFormat="1" ht="12" customHeight="1" x14ac:dyDescent="0.2">
      <c r="A47" s="26" t="s">
        <v>87</v>
      </c>
      <c r="B47" s="75" t="s">
        <v>172</v>
      </c>
      <c r="C47" s="68"/>
      <c r="D47" s="68"/>
      <c r="E47" s="51"/>
    </row>
    <row r="48" spans="1:5" s="73" customFormat="1" ht="12" customHeight="1" x14ac:dyDescent="0.2">
      <c r="A48" s="26" t="s">
        <v>173</v>
      </c>
      <c r="B48" s="75" t="s">
        <v>174</v>
      </c>
      <c r="C48" s="68"/>
      <c r="D48" s="68"/>
      <c r="E48" s="51"/>
    </row>
    <row r="49" spans="1:5" s="73" customFormat="1" ht="12" customHeight="1" x14ac:dyDescent="0.2">
      <c r="A49" s="26" t="s">
        <v>175</v>
      </c>
      <c r="B49" s="75" t="s">
        <v>176</v>
      </c>
      <c r="C49" s="68"/>
      <c r="D49" s="68"/>
      <c r="E49" s="51"/>
    </row>
    <row r="50" spans="1:5" s="73" customFormat="1" ht="12" customHeight="1" thickBot="1" x14ac:dyDescent="0.25">
      <c r="A50" s="28" t="s">
        <v>177</v>
      </c>
      <c r="B50" s="76" t="s">
        <v>178</v>
      </c>
      <c r="C50" s="69"/>
      <c r="D50" s="69"/>
      <c r="E50" s="52"/>
    </row>
    <row r="51" spans="1:5" s="73" customFormat="1" ht="17.25" customHeight="1" thickBot="1" x14ac:dyDescent="0.25">
      <c r="A51" s="32" t="s">
        <v>123</v>
      </c>
      <c r="B51" s="33" t="s">
        <v>179</v>
      </c>
      <c r="C51" s="64">
        <f>SUM(C52:C54)</f>
        <v>0</v>
      </c>
      <c r="D51" s="64">
        <f>SUM(D52:D54)</f>
        <v>0</v>
      </c>
      <c r="E51" s="47">
        <f>SUM(E52:E54)</f>
        <v>0</v>
      </c>
    </row>
    <row r="52" spans="1:5" s="73" customFormat="1" ht="12" customHeight="1" x14ac:dyDescent="0.2">
      <c r="A52" s="27" t="s">
        <v>88</v>
      </c>
      <c r="B52" s="74" t="s">
        <v>180</v>
      </c>
      <c r="C52" s="66"/>
      <c r="D52" s="66"/>
      <c r="E52" s="49"/>
    </row>
    <row r="53" spans="1:5" s="73" customFormat="1" ht="12" customHeight="1" x14ac:dyDescent="0.2">
      <c r="A53" s="26" t="s">
        <v>89</v>
      </c>
      <c r="B53" s="75" t="s">
        <v>181</v>
      </c>
      <c r="C53" s="65"/>
      <c r="D53" s="65"/>
      <c r="E53" s="48"/>
    </row>
    <row r="54" spans="1:5" s="73" customFormat="1" ht="12" customHeight="1" x14ac:dyDescent="0.2">
      <c r="A54" s="26" t="s">
        <v>182</v>
      </c>
      <c r="B54" s="75" t="s">
        <v>183</v>
      </c>
      <c r="C54" s="65"/>
      <c r="D54" s="65"/>
      <c r="E54" s="48"/>
    </row>
    <row r="55" spans="1:5" s="73" customFormat="1" ht="12" customHeight="1" thickBot="1" x14ac:dyDescent="0.25">
      <c r="A55" s="28" t="s">
        <v>184</v>
      </c>
      <c r="B55" s="76" t="s">
        <v>185</v>
      </c>
      <c r="C55" s="67"/>
      <c r="D55" s="67"/>
      <c r="E55" s="50"/>
    </row>
    <row r="56" spans="1:5" s="73" customFormat="1" ht="12" customHeight="1" thickBot="1" x14ac:dyDescent="0.25">
      <c r="A56" s="32" t="s">
        <v>71</v>
      </c>
      <c r="B56" s="54" t="s">
        <v>186</v>
      </c>
      <c r="C56" s="64">
        <f>SUM(C57:C59)</f>
        <v>0</v>
      </c>
      <c r="D56" s="64">
        <f>SUM(D57:D59)</f>
        <v>0</v>
      </c>
      <c r="E56" s="47">
        <f>SUM(E57:E59)</f>
        <v>0</v>
      </c>
    </row>
    <row r="57" spans="1:5" s="73" customFormat="1" ht="12" customHeight="1" x14ac:dyDescent="0.2">
      <c r="A57" s="27" t="s">
        <v>124</v>
      </c>
      <c r="B57" s="74" t="s">
        <v>187</v>
      </c>
      <c r="C57" s="68"/>
      <c r="D57" s="68"/>
      <c r="E57" s="51"/>
    </row>
    <row r="58" spans="1:5" s="73" customFormat="1" ht="12" customHeight="1" x14ac:dyDescent="0.2">
      <c r="A58" s="26" t="s">
        <v>125</v>
      </c>
      <c r="B58" s="75" t="s">
        <v>188</v>
      </c>
      <c r="C58" s="68"/>
      <c r="D58" s="68"/>
      <c r="E58" s="51"/>
    </row>
    <row r="59" spans="1:5" s="73" customFormat="1" ht="12" customHeight="1" x14ac:dyDescent="0.2">
      <c r="A59" s="26" t="s">
        <v>135</v>
      </c>
      <c r="B59" s="75" t="s">
        <v>189</v>
      </c>
      <c r="C59" s="68"/>
      <c r="D59" s="68"/>
      <c r="E59" s="51"/>
    </row>
    <row r="60" spans="1:5" s="73" customFormat="1" ht="12" customHeight="1" thickBot="1" x14ac:dyDescent="0.25">
      <c r="A60" s="28" t="s">
        <v>190</v>
      </c>
      <c r="B60" s="76" t="s">
        <v>191</v>
      </c>
      <c r="C60" s="68"/>
      <c r="D60" s="68"/>
      <c r="E60" s="51"/>
    </row>
    <row r="61" spans="1:5" s="73" customFormat="1" ht="12" customHeight="1" thickBot="1" x14ac:dyDescent="0.25">
      <c r="A61" s="32" t="s">
        <v>72</v>
      </c>
      <c r="B61" s="33" t="s">
        <v>192</v>
      </c>
      <c r="C61" s="70">
        <f>+C7+C14+C21+C28+C34+C45+C51+C56</f>
        <v>12343500</v>
      </c>
      <c r="D61" s="70">
        <f>+D7+D14+D21+D28+D34+D45+D51+D56</f>
        <v>13196700</v>
      </c>
      <c r="E61" s="81">
        <f>+E7+E14+E21+E28+E34+E45+E51+E56</f>
        <v>11672412</v>
      </c>
    </row>
    <row r="62" spans="1:5" s="73" customFormat="1" ht="12" customHeight="1" thickBot="1" x14ac:dyDescent="0.25">
      <c r="A62" s="86" t="s">
        <v>193</v>
      </c>
      <c r="B62" s="54" t="s">
        <v>194</v>
      </c>
      <c r="C62" s="64">
        <f>+C63+C64+C65</f>
        <v>0</v>
      </c>
      <c r="D62" s="64">
        <f>+D63+D64+D65</f>
        <v>0</v>
      </c>
      <c r="E62" s="47">
        <f>+E63+E64+E65</f>
        <v>0</v>
      </c>
    </row>
    <row r="63" spans="1:5" s="73" customFormat="1" ht="12" customHeight="1" x14ac:dyDescent="0.2">
      <c r="A63" s="27" t="s">
        <v>195</v>
      </c>
      <c r="B63" s="74" t="s">
        <v>196</v>
      </c>
      <c r="C63" s="68"/>
      <c r="D63" s="68"/>
      <c r="E63" s="51"/>
    </row>
    <row r="64" spans="1:5" s="73" customFormat="1" ht="12" customHeight="1" x14ac:dyDescent="0.2">
      <c r="A64" s="26" t="s">
        <v>197</v>
      </c>
      <c r="B64" s="75" t="s">
        <v>198</v>
      </c>
      <c r="C64" s="68"/>
      <c r="D64" s="68"/>
      <c r="E64" s="51"/>
    </row>
    <row r="65" spans="1:5" s="73" customFormat="1" ht="12" customHeight="1" thickBot="1" x14ac:dyDescent="0.25">
      <c r="A65" s="28" t="s">
        <v>199</v>
      </c>
      <c r="B65" s="12" t="s">
        <v>10</v>
      </c>
      <c r="C65" s="68"/>
      <c r="D65" s="68"/>
      <c r="E65" s="51"/>
    </row>
    <row r="66" spans="1:5" s="73" customFormat="1" ht="12" customHeight="1" thickBot="1" x14ac:dyDescent="0.25">
      <c r="A66" s="86" t="s">
        <v>200</v>
      </c>
      <c r="B66" s="54" t="s">
        <v>201</v>
      </c>
      <c r="C66" s="64">
        <f>+C67+C68+C69+C70</f>
        <v>0</v>
      </c>
      <c r="D66" s="64">
        <f>+D67+D68+D69+D70</f>
        <v>0</v>
      </c>
      <c r="E66" s="47">
        <f>+E67+E68+E69+E70</f>
        <v>0</v>
      </c>
    </row>
    <row r="67" spans="1:5" s="73" customFormat="1" ht="13.5" customHeight="1" x14ac:dyDescent="0.2">
      <c r="A67" s="27" t="s">
        <v>110</v>
      </c>
      <c r="B67" s="74" t="s">
        <v>202</v>
      </c>
      <c r="C67" s="68"/>
      <c r="D67" s="68">
        <v>0</v>
      </c>
      <c r="E67" s="51"/>
    </row>
    <row r="68" spans="1:5" s="73" customFormat="1" ht="12" customHeight="1" x14ac:dyDescent="0.2">
      <c r="A68" s="26" t="s">
        <v>111</v>
      </c>
      <c r="B68" s="75" t="s">
        <v>203</v>
      </c>
      <c r="C68" s="68"/>
      <c r="D68" s="68"/>
      <c r="E68" s="51"/>
    </row>
    <row r="69" spans="1:5" s="73" customFormat="1" ht="12" customHeight="1" x14ac:dyDescent="0.2">
      <c r="A69" s="26" t="s">
        <v>204</v>
      </c>
      <c r="B69" s="75" t="s">
        <v>205</v>
      </c>
      <c r="C69" s="68"/>
      <c r="D69" s="68"/>
      <c r="E69" s="51"/>
    </row>
    <row r="70" spans="1:5" s="73" customFormat="1" ht="12" customHeight="1" thickBot="1" x14ac:dyDescent="0.25">
      <c r="A70" s="28" t="s">
        <v>206</v>
      </c>
      <c r="B70" s="76" t="s">
        <v>207</v>
      </c>
      <c r="C70" s="68"/>
      <c r="D70" s="68"/>
      <c r="E70" s="51"/>
    </row>
    <row r="71" spans="1:5" s="73" customFormat="1" ht="12" customHeight="1" thickBot="1" x14ac:dyDescent="0.25">
      <c r="A71" s="86" t="s">
        <v>208</v>
      </c>
      <c r="B71" s="54" t="s">
        <v>209</v>
      </c>
      <c r="C71" s="64">
        <f>+C72+C73</f>
        <v>0</v>
      </c>
      <c r="D71" s="64">
        <f>+D72+D73</f>
        <v>0</v>
      </c>
      <c r="E71" s="47">
        <f>+E72+E73</f>
        <v>0</v>
      </c>
    </row>
    <row r="72" spans="1:5" s="73" customFormat="1" ht="12" customHeight="1" x14ac:dyDescent="0.2">
      <c r="A72" s="27" t="s">
        <v>210</v>
      </c>
      <c r="B72" s="74" t="s">
        <v>211</v>
      </c>
      <c r="C72" s="68"/>
      <c r="D72" s="68"/>
      <c r="E72" s="51"/>
    </row>
    <row r="73" spans="1:5" s="73" customFormat="1" ht="12" customHeight="1" thickBot="1" x14ac:dyDescent="0.25">
      <c r="A73" s="28" t="s">
        <v>212</v>
      </c>
      <c r="B73" s="76" t="s">
        <v>213</v>
      </c>
      <c r="C73" s="68"/>
      <c r="D73" s="68"/>
      <c r="E73" s="51"/>
    </row>
    <row r="74" spans="1:5" s="73" customFormat="1" ht="12" customHeight="1" thickBot="1" x14ac:dyDescent="0.25">
      <c r="A74" s="86" t="s">
        <v>214</v>
      </c>
      <c r="B74" s="54" t="s">
        <v>215</v>
      </c>
      <c r="C74" s="64">
        <f>+C75+C76+C77</f>
        <v>0</v>
      </c>
      <c r="D74" s="64">
        <f>+D75+D76+D77</f>
        <v>0</v>
      </c>
      <c r="E74" s="47">
        <f>+E75+E76+E77</f>
        <v>0</v>
      </c>
    </row>
    <row r="75" spans="1:5" s="73" customFormat="1" ht="12" customHeight="1" x14ac:dyDescent="0.2">
      <c r="A75" s="27" t="s">
        <v>216</v>
      </c>
      <c r="B75" s="74" t="s">
        <v>217</v>
      </c>
      <c r="C75" s="68"/>
      <c r="D75" s="68"/>
      <c r="E75" s="51"/>
    </row>
    <row r="76" spans="1:5" s="73" customFormat="1" ht="12" customHeight="1" x14ac:dyDescent="0.2">
      <c r="A76" s="26" t="s">
        <v>218</v>
      </c>
      <c r="B76" s="75" t="s">
        <v>219</v>
      </c>
      <c r="C76" s="68"/>
      <c r="D76" s="68"/>
      <c r="E76" s="51"/>
    </row>
    <row r="77" spans="1:5" s="73" customFormat="1" ht="12" customHeight="1" thickBot="1" x14ac:dyDescent="0.25">
      <c r="A77" s="28" t="s">
        <v>220</v>
      </c>
      <c r="B77" s="56" t="s">
        <v>221</v>
      </c>
      <c r="C77" s="68"/>
      <c r="D77" s="68"/>
      <c r="E77" s="51"/>
    </row>
    <row r="78" spans="1:5" s="73" customFormat="1" ht="12" customHeight="1" thickBot="1" x14ac:dyDescent="0.25">
      <c r="A78" s="86" t="s">
        <v>222</v>
      </c>
      <c r="B78" s="54" t="s">
        <v>223</v>
      </c>
      <c r="C78" s="64">
        <f>+C79+C80+C81+C82</f>
        <v>0</v>
      </c>
      <c r="D78" s="64">
        <f>+D79+D80+D81+D82</f>
        <v>0</v>
      </c>
      <c r="E78" s="47">
        <f>+E79+E80+E81+E82</f>
        <v>0</v>
      </c>
    </row>
    <row r="79" spans="1:5" s="73" customFormat="1" ht="12" customHeight="1" x14ac:dyDescent="0.2">
      <c r="A79" s="77" t="s">
        <v>224</v>
      </c>
      <c r="B79" s="74" t="s">
        <v>225</v>
      </c>
      <c r="C79" s="68"/>
      <c r="D79" s="68"/>
      <c r="E79" s="51"/>
    </row>
    <row r="80" spans="1:5" s="73" customFormat="1" ht="12" customHeight="1" x14ac:dyDescent="0.2">
      <c r="A80" s="78" t="s">
        <v>226</v>
      </c>
      <c r="B80" s="75" t="s">
        <v>227</v>
      </c>
      <c r="C80" s="68"/>
      <c r="D80" s="68"/>
      <c r="E80" s="51"/>
    </row>
    <row r="81" spans="1:5" s="73" customFormat="1" ht="12" customHeight="1" x14ac:dyDescent="0.2">
      <c r="A81" s="78" t="s">
        <v>228</v>
      </c>
      <c r="B81" s="75" t="s">
        <v>229</v>
      </c>
      <c r="C81" s="68"/>
      <c r="D81" s="68"/>
      <c r="E81" s="51"/>
    </row>
    <row r="82" spans="1:5" s="73" customFormat="1" ht="12" customHeight="1" thickBot="1" x14ac:dyDescent="0.25">
      <c r="A82" s="87" t="s">
        <v>230</v>
      </c>
      <c r="B82" s="56" t="s">
        <v>231</v>
      </c>
      <c r="C82" s="68"/>
      <c r="D82" s="68"/>
      <c r="E82" s="51"/>
    </row>
    <row r="83" spans="1:5" s="73" customFormat="1" ht="12" customHeight="1" thickBot="1" x14ac:dyDescent="0.25">
      <c r="A83" s="86" t="s">
        <v>232</v>
      </c>
      <c r="B83" s="54" t="s">
        <v>0</v>
      </c>
      <c r="C83" s="89"/>
      <c r="D83" s="89"/>
      <c r="E83" s="90"/>
    </row>
    <row r="84" spans="1:5" s="73" customFormat="1" ht="12" customHeight="1" thickBot="1" x14ac:dyDescent="0.25">
      <c r="A84" s="86" t="s">
        <v>1</v>
      </c>
      <c r="B84" s="10" t="s">
        <v>2</v>
      </c>
      <c r="C84" s="70">
        <f>+C62+C66+C71+C74+C78+C83</f>
        <v>0</v>
      </c>
      <c r="D84" s="70">
        <f>+D62+D66+D71+D74+D78+D83</f>
        <v>0</v>
      </c>
      <c r="E84" s="81">
        <f>+E62+E66+E71+E74+E78+E83</f>
        <v>0</v>
      </c>
    </row>
    <row r="85" spans="1:5" s="73" customFormat="1" ht="24" customHeight="1" thickBot="1" x14ac:dyDescent="0.25">
      <c r="A85" s="88" t="s">
        <v>3</v>
      </c>
      <c r="B85" s="13" t="s">
        <v>4</v>
      </c>
      <c r="C85" s="70">
        <f>+C61+C84</f>
        <v>12343500</v>
      </c>
      <c r="D85" s="70">
        <f>+D61+D84</f>
        <v>13196700</v>
      </c>
      <c r="E85" s="81">
        <f>+E61+E84</f>
        <v>11672412</v>
      </c>
    </row>
    <row r="86" spans="1:5" s="73" customFormat="1" ht="12" customHeight="1" x14ac:dyDescent="0.2">
      <c r="A86" s="8"/>
      <c r="B86" s="8"/>
      <c r="C86" s="9"/>
      <c r="D86" s="9"/>
      <c r="E86" s="9"/>
    </row>
    <row r="87" spans="1:5" ht="16.5" customHeight="1" x14ac:dyDescent="0.25">
      <c r="A87" s="300" t="s">
        <v>74</v>
      </c>
      <c r="B87" s="300"/>
      <c r="C87" s="300"/>
      <c r="D87" s="300"/>
      <c r="E87" s="300"/>
    </row>
    <row r="88" spans="1:5" ht="16.5" customHeight="1" thickBot="1" x14ac:dyDescent="0.3">
      <c r="A88" s="2" t="s">
        <v>113</v>
      </c>
      <c r="B88" s="2"/>
      <c r="C88" s="41"/>
      <c r="D88" s="41"/>
      <c r="E88" s="41" t="s">
        <v>234</v>
      </c>
    </row>
    <row r="89" spans="1:5" ht="16.5" customHeight="1" x14ac:dyDescent="0.25">
      <c r="A89" s="301" t="s">
        <v>78</v>
      </c>
      <c r="B89" s="303" t="s">
        <v>137</v>
      </c>
      <c r="C89" s="307">
        <v>2024</v>
      </c>
      <c r="D89" s="307"/>
      <c r="E89" s="308"/>
    </row>
    <row r="90" spans="1:5" ht="38.1" customHeight="1" thickBot="1" x14ac:dyDescent="0.3">
      <c r="A90" s="302"/>
      <c r="B90" s="304"/>
      <c r="C90" s="3" t="s">
        <v>138</v>
      </c>
      <c r="D90" s="3" t="s">
        <v>139</v>
      </c>
      <c r="E90" s="4" t="s">
        <v>140</v>
      </c>
    </row>
    <row r="91" spans="1:5" s="72" customFormat="1" ht="12" customHeight="1" thickBot="1" x14ac:dyDescent="0.25">
      <c r="A91" s="37" t="s">
        <v>5</v>
      </c>
      <c r="B91" s="38" t="s">
        <v>6</v>
      </c>
      <c r="C91" s="38" t="s">
        <v>7</v>
      </c>
      <c r="D91" s="38" t="s">
        <v>8</v>
      </c>
      <c r="E91" s="39" t="s">
        <v>9</v>
      </c>
    </row>
    <row r="92" spans="1:5" ht="12" customHeight="1" thickBot="1" x14ac:dyDescent="0.3">
      <c r="A92" s="34" t="s">
        <v>64</v>
      </c>
      <c r="B92" s="36" t="s">
        <v>11</v>
      </c>
      <c r="C92" s="63">
        <f>SUM(C93:C97)</f>
        <v>18298610</v>
      </c>
      <c r="D92" s="63">
        <f>SUM(D93:D97)</f>
        <v>18791516</v>
      </c>
      <c r="E92" s="18">
        <f>SUM(E93:E97)</f>
        <v>15808733</v>
      </c>
    </row>
    <row r="93" spans="1:5" ht="12" customHeight="1" x14ac:dyDescent="0.25">
      <c r="A93" s="29" t="s">
        <v>90</v>
      </c>
      <c r="B93" s="22" t="s">
        <v>75</v>
      </c>
      <c r="C93" s="5">
        <v>11186760</v>
      </c>
      <c r="D93" s="5">
        <v>11622960</v>
      </c>
      <c r="E93" s="17">
        <v>9888055</v>
      </c>
    </row>
    <row r="94" spans="1:5" ht="12" customHeight="1" x14ac:dyDescent="0.25">
      <c r="A94" s="26" t="s">
        <v>91</v>
      </c>
      <c r="B94" s="20" t="s">
        <v>126</v>
      </c>
      <c r="C94" s="65">
        <v>399850</v>
      </c>
      <c r="D94" s="65">
        <v>456556</v>
      </c>
      <c r="E94" s="48">
        <v>368636</v>
      </c>
    </row>
    <row r="95" spans="1:5" ht="12" customHeight="1" x14ac:dyDescent="0.25">
      <c r="A95" s="26" t="s">
        <v>92</v>
      </c>
      <c r="B95" s="20" t="s">
        <v>109</v>
      </c>
      <c r="C95" s="67">
        <v>3237000</v>
      </c>
      <c r="D95" s="67">
        <v>3237000</v>
      </c>
      <c r="E95" s="50">
        <v>2408472</v>
      </c>
    </row>
    <row r="96" spans="1:5" ht="12" customHeight="1" x14ac:dyDescent="0.25">
      <c r="A96" s="26" t="s">
        <v>93</v>
      </c>
      <c r="B96" s="23" t="s">
        <v>127</v>
      </c>
      <c r="C96" s="67"/>
      <c r="D96" s="67"/>
      <c r="E96" s="50"/>
    </row>
    <row r="97" spans="1:5" ht="12" customHeight="1" x14ac:dyDescent="0.25">
      <c r="A97" s="26" t="s">
        <v>101</v>
      </c>
      <c r="B97" s="31" t="s">
        <v>128</v>
      </c>
      <c r="C97" s="67">
        <v>3475000</v>
      </c>
      <c r="D97" s="67">
        <v>3475000</v>
      </c>
      <c r="E97" s="67">
        <v>3143570</v>
      </c>
    </row>
    <row r="98" spans="1:5" ht="12" customHeight="1" x14ac:dyDescent="0.25">
      <c r="A98" s="26" t="s">
        <v>94</v>
      </c>
      <c r="B98" s="20" t="s">
        <v>12</v>
      </c>
      <c r="C98" s="67">
        <v>0</v>
      </c>
      <c r="D98" s="67"/>
      <c r="E98" s="50"/>
    </row>
    <row r="99" spans="1:5" ht="12" customHeight="1" x14ac:dyDescent="0.25">
      <c r="A99" s="26" t="s">
        <v>95</v>
      </c>
      <c r="B99" s="43" t="s">
        <v>13</v>
      </c>
      <c r="C99" s="67"/>
      <c r="D99" s="67"/>
      <c r="E99" s="50"/>
    </row>
    <row r="100" spans="1:5" ht="12" customHeight="1" x14ac:dyDescent="0.25">
      <c r="A100" s="26" t="s">
        <v>102</v>
      </c>
      <c r="B100" s="44" t="s">
        <v>14</v>
      </c>
      <c r="C100" s="67"/>
      <c r="D100" s="67"/>
      <c r="E100" s="50"/>
    </row>
    <row r="101" spans="1:5" ht="12" customHeight="1" x14ac:dyDescent="0.25">
      <c r="A101" s="26" t="s">
        <v>103</v>
      </c>
      <c r="B101" s="44" t="s">
        <v>15</v>
      </c>
      <c r="C101" s="67"/>
      <c r="D101" s="67"/>
      <c r="E101" s="50"/>
    </row>
    <row r="102" spans="1:5" ht="12" customHeight="1" x14ac:dyDescent="0.25">
      <c r="A102" s="26" t="s">
        <v>104</v>
      </c>
      <c r="B102" s="43" t="s">
        <v>16</v>
      </c>
      <c r="C102" s="67">
        <v>300000</v>
      </c>
      <c r="D102" s="67">
        <v>300000</v>
      </c>
      <c r="E102" s="50">
        <v>200000</v>
      </c>
    </row>
    <row r="103" spans="1:5" ht="12" customHeight="1" x14ac:dyDescent="0.25">
      <c r="A103" s="26" t="s">
        <v>105</v>
      </c>
      <c r="B103" s="43" t="s">
        <v>17</v>
      </c>
      <c r="C103" s="67"/>
      <c r="D103" s="67"/>
      <c r="E103" s="50"/>
    </row>
    <row r="104" spans="1:5" ht="12" customHeight="1" x14ac:dyDescent="0.25">
      <c r="A104" s="26" t="s">
        <v>107</v>
      </c>
      <c r="B104" s="44" t="s">
        <v>18</v>
      </c>
      <c r="C104" s="67"/>
      <c r="D104" s="67"/>
      <c r="E104" s="50"/>
    </row>
    <row r="105" spans="1:5" ht="12" customHeight="1" x14ac:dyDescent="0.25">
      <c r="A105" s="25" t="s">
        <v>129</v>
      </c>
      <c r="B105" s="45" t="s">
        <v>19</v>
      </c>
      <c r="C105" s="67"/>
      <c r="D105" s="67"/>
      <c r="E105" s="50"/>
    </row>
    <row r="106" spans="1:5" ht="12" customHeight="1" x14ac:dyDescent="0.25">
      <c r="A106" s="26" t="s">
        <v>20</v>
      </c>
      <c r="B106" s="45" t="s">
        <v>21</v>
      </c>
      <c r="C106" s="67"/>
      <c r="D106" s="67"/>
      <c r="E106" s="50"/>
    </row>
    <row r="107" spans="1:5" ht="12" customHeight="1" thickBot="1" x14ac:dyDescent="0.3">
      <c r="A107" s="30" t="s">
        <v>22</v>
      </c>
      <c r="B107" s="46" t="s">
        <v>23</v>
      </c>
      <c r="C107" s="6">
        <v>3175000</v>
      </c>
      <c r="D107" s="6">
        <v>3175000</v>
      </c>
      <c r="E107" s="11">
        <v>2943570</v>
      </c>
    </row>
    <row r="108" spans="1:5" ht="12" customHeight="1" thickBot="1" x14ac:dyDescent="0.3">
      <c r="A108" s="32" t="s">
        <v>65</v>
      </c>
      <c r="B108" s="35" t="s">
        <v>24</v>
      </c>
      <c r="C108" s="64">
        <f>+C109+C111+C113</f>
        <v>0</v>
      </c>
      <c r="D108" s="64">
        <f>+D109+D111+D113</f>
        <v>364600</v>
      </c>
      <c r="E108" s="47">
        <f>+E109+E111+E113</f>
        <v>364800</v>
      </c>
    </row>
    <row r="109" spans="1:5" ht="12" customHeight="1" x14ac:dyDescent="0.25">
      <c r="A109" s="27" t="s">
        <v>96</v>
      </c>
      <c r="B109" s="20" t="s">
        <v>134</v>
      </c>
      <c r="C109" s="66">
        <v>0</v>
      </c>
      <c r="D109" s="66">
        <v>364600</v>
      </c>
      <c r="E109" s="49">
        <v>364800</v>
      </c>
    </row>
    <row r="110" spans="1:5" ht="12" customHeight="1" x14ac:dyDescent="0.25">
      <c r="A110" s="27" t="s">
        <v>97</v>
      </c>
      <c r="B110" s="24" t="s">
        <v>25</v>
      </c>
      <c r="C110" s="66"/>
      <c r="D110" s="66"/>
      <c r="E110" s="49"/>
    </row>
    <row r="111" spans="1:5" x14ac:dyDescent="0.25">
      <c r="A111" s="27" t="s">
        <v>98</v>
      </c>
      <c r="B111" s="24" t="s">
        <v>130</v>
      </c>
      <c r="C111" s="65"/>
      <c r="D111" s="65"/>
      <c r="E111" s="48"/>
    </row>
    <row r="112" spans="1:5" ht="12" customHeight="1" x14ac:dyDescent="0.25">
      <c r="A112" s="27" t="s">
        <v>99</v>
      </c>
      <c r="B112" s="24" t="s">
        <v>26</v>
      </c>
      <c r="C112" s="65"/>
      <c r="D112" s="65"/>
      <c r="E112" s="48"/>
    </row>
    <row r="113" spans="1:5" ht="12" customHeight="1" x14ac:dyDescent="0.25">
      <c r="A113" s="27" t="s">
        <v>100</v>
      </c>
      <c r="B113" s="56" t="s">
        <v>136</v>
      </c>
      <c r="C113" s="65"/>
      <c r="D113" s="65"/>
      <c r="E113" s="48"/>
    </row>
    <row r="114" spans="1:5" ht="21.75" customHeight="1" x14ac:dyDescent="0.25">
      <c r="A114" s="27" t="s">
        <v>106</v>
      </c>
      <c r="B114" s="55" t="s">
        <v>27</v>
      </c>
      <c r="C114" s="65"/>
      <c r="D114" s="65"/>
      <c r="E114" s="48"/>
    </row>
    <row r="115" spans="1:5" ht="24" customHeight="1" x14ac:dyDescent="0.25">
      <c r="A115" s="27" t="s">
        <v>108</v>
      </c>
      <c r="B115" s="71" t="s">
        <v>28</v>
      </c>
      <c r="C115" s="65"/>
      <c r="D115" s="65"/>
      <c r="E115" s="48"/>
    </row>
    <row r="116" spans="1:5" ht="18.75" customHeight="1" x14ac:dyDescent="0.25">
      <c r="A116" s="27" t="s">
        <v>131</v>
      </c>
      <c r="B116" s="44" t="s">
        <v>15</v>
      </c>
      <c r="C116" s="65"/>
      <c r="D116" s="65"/>
      <c r="E116" s="48"/>
    </row>
    <row r="117" spans="1:5" ht="12" customHeight="1" x14ac:dyDescent="0.25">
      <c r="A117" s="27" t="s">
        <v>132</v>
      </c>
      <c r="B117" s="44" t="s">
        <v>29</v>
      </c>
      <c r="C117" s="65"/>
      <c r="D117" s="65"/>
      <c r="E117" s="48"/>
    </row>
    <row r="118" spans="1:5" ht="12" customHeight="1" x14ac:dyDescent="0.25">
      <c r="A118" s="27" t="s">
        <v>133</v>
      </c>
      <c r="B118" s="44" t="s">
        <v>30</v>
      </c>
      <c r="C118" s="65"/>
      <c r="D118" s="65"/>
      <c r="E118" s="48"/>
    </row>
    <row r="119" spans="1:5" s="91" customFormat="1" ht="17.25" customHeight="1" x14ac:dyDescent="0.2">
      <c r="A119" s="27" t="s">
        <v>31</v>
      </c>
      <c r="B119" s="44" t="s">
        <v>18</v>
      </c>
      <c r="C119" s="65"/>
      <c r="D119" s="65"/>
      <c r="E119" s="48"/>
    </row>
    <row r="120" spans="1:5" ht="12" customHeight="1" x14ac:dyDescent="0.25">
      <c r="A120" s="27" t="s">
        <v>32</v>
      </c>
      <c r="B120" s="44" t="s">
        <v>33</v>
      </c>
      <c r="C120" s="65"/>
      <c r="D120" s="65"/>
      <c r="E120" s="48"/>
    </row>
    <row r="121" spans="1:5" ht="12" customHeight="1" thickBot="1" x14ac:dyDescent="0.3">
      <c r="A121" s="25" t="s">
        <v>34</v>
      </c>
      <c r="B121" s="44" t="s">
        <v>35</v>
      </c>
      <c r="C121" s="67"/>
      <c r="D121" s="67"/>
      <c r="E121" s="50"/>
    </row>
    <row r="122" spans="1:5" ht="12" customHeight="1" thickBot="1" x14ac:dyDescent="0.3">
      <c r="A122" s="32" t="s">
        <v>66</v>
      </c>
      <c r="B122" s="40" t="s">
        <v>36</v>
      </c>
      <c r="C122" s="64">
        <f>C123</f>
        <v>0</v>
      </c>
      <c r="D122" s="64">
        <f>D123</f>
        <v>0</v>
      </c>
      <c r="E122" s="47">
        <f>+E123+E124</f>
        <v>0</v>
      </c>
    </row>
    <row r="123" spans="1:5" ht="12" customHeight="1" x14ac:dyDescent="0.25">
      <c r="A123" s="27" t="s">
        <v>79</v>
      </c>
      <c r="B123" s="21" t="s">
        <v>76</v>
      </c>
      <c r="C123" s="66"/>
      <c r="D123" s="66"/>
      <c r="E123" s="49"/>
    </row>
    <row r="124" spans="1:5" ht="12" customHeight="1" thickBot="1" x14ac:dyDescent="0.3">
      <c r="A124" s="28" t="s">
        <v>80</v>
      </c>
      <c r="B124" s="24" t="s">
        <v>77</v>
      </c>
      <c r="C124" s="67"/>
      <c r="D124" s="67"/>
      <c r="E124" s="50"/>
    </row>
    <row r="125" spans="1:5" ht="12" customHeight="1" thickBot="1" x14ac:dyDescent="0.3">
      <c r="A125" s="32" t="s">
        <v>67</v>
      </c>
      <c r="B125" s="40" t="s">
        <v>37</v>
      </c>
      <c r="C125" s="64">
        <f>+C92+C108+C122</f>
        <v>18298610</v>
      </c>
      <c r="D125" s="64">
        <f>+D92+D108+D122</f>
        <v>19156116</v>
      </c>
      <c r="E125" s="64">
        <f>+E92+E108+E122</f>
        <v>16173533</v>
      </c>
    </row>
    <row r="126" spans="1:5" ht="12" customHeight="1" thickBot="1" x14ac:dyDescent="0.3">
      <c r="A126" s="32" t="s">
        <v>68</v>
      </c>
      <c r="B126" s="40" t="s">
        <v>38</v>
      </c>
      <c r="C126" s="64">
        <f>+C127+C128+C129</f>
        <v>0</v>
      </c>
      <c r="D126" s="64">
        <f>+D127+D128+D129</f>
        <v>0</v>
      </c>
      <c r="E126" s="47">
        <f>+E127+E128+E129</f>
        <v>0</v>
      </c>
    </row>
    <row r="127" spans="1:5" ht="12" customHeight="1" x14ac:dyDescent="0.25">
      <c r="A127" s="27" t="s">
        <v>83</v>
      </c>
      <c r="B127" s="21" t="s">
        <v>39</v>
      </c>
      <c r="C127" s="65"/>
      <c r="D127" s="65"/>
      <c r="E127" s="48"/>
    </row>
    <row r="128" spans="1:5" ht="12" customHeight="1" x14ac:dyDescent="0.25">
      <c r="A128" s="27" t="s">
        <v>84</v>
      </c>
      <c r="B128" s="21" t="s">
        <v>40</v>
      </c>
      <c r="C128" s="65"/>
      <c r="D128" s="65"/>
      <c r="E128" s="48"/>
    </row>
    <row r="129" spans="1:9" ht="12" customHeight="1" thickBot="1" x14ac:dyDescent="0.3">
      <c r="A129" s="25" t="s">
        <v>85</v>
      </c>
      <c r="B129" s="19" t="s">
        <v>41</v>
      </c>
      <c r="C129" s="65"/>
      <c r="D129" s="65"/>
      <c r="E129" s="48"/>
    </row>
    <row r="130" spans="1:9" ht="12" customHeight="1" thickBot="1" x14ac:dyDescent="0.3">
      <c r="A130" s="32" t="s">
        <v>69</v>
      </c>
      <c r="B130" s="40" t="s">
        <v>42</v>
      </c>
      <c r="C130" s="64">
        <f>+C131+C132+C134+C133</f>
        <v>0</v>
      </c>
      <c r="D130" s="64">
        <f>+D131+D132+D134+D133</f>
        <v>0</v>
      </c>
      <c r="E130" s="47">
        <f>+E131+E132+E134+E133</f>
        <v>0</v>
      </c>
    </row>
    <row r="131" spans="1:9" ht="12" customHeight="1" x14ac:dyDescent="0.25">
      <c r="A131" s="27" t="s">
        <v>86</v>
      </c>
      <c r="B131" s="21" t="s">
        <v>43</v>
      </c>
      <c r="C131" s="65"/>
      <c r="D131" s="65"/>
      <c r="E131" s="48"/>
    </row>
    <row r="132" spans="1:9" ht="12" customHeight="1" x14ac:dyDescent="0.25">
      <c r="A132" s="27" t="s">
        <v>87</v>
      </c>
      <c r="B132" s="21" t="s">
        <v>44</v>
      </c>
      <c r="C132" s="65"/>
      <c r="D132" s="65"/>
      <c r="E132" s="48"/>
    </row>
    <row r="133" spans="1:9" ht="12" customHeight="1" x14ac:dyDescent="0.25">
      <c r="A133" s="27" t="s">
        <v>173</v>
      </c>
      <c r="B133" s="21" t="s">
        <v>45</v>
      </c>
      <c r="C133" s="65"/>
      <c r="D133" s="65"/>
      <c r="E133" s="48"/>
    </row>
    <row r="134" spans="1:9" ht="12" customHeight="1" thickBot="1" x14ac:dyDescent="0.3">
      <c r="A134" s="25" t="s">
        <v>175</v>
      </c>
      <c r="B134" s="19" t="s">
        <v>46</v>
      </c>
      <c r="C134" s="65"/>
      <c r="D134" s="65"/>
      <c r="E134" s="48"/>
    </row>
    <row r="135" spans="1:9" ht="12" customHeight="1" thickBot="1" x14ac:dyDescent="0.3">
      <c r="A135" s="32" t="s">
        <v>70</v>
      </c>
      <c r="B135" s="40" t="s">
        <v>47</v>
      </c>
      <c r="C135" s="70">
        <f>+C136+C137+C138+C139</f>
        <v>0</v>
      </c>
      <c r="D135" s="70">
        <f>+D136+D137+D138+D139</f>
        <v>0</v>
      </c>
      <c r="E135" s="81">
        <f>+E136+E137+E138+E139</f>
        <v>0</v>
      </c>
    </row>
    <row r="136" spans="1:9" ht="12" customHeight="1" x14ac:dyDescent="0.25">
      <c r="A136" s="27" t="s">
        <v>88</v>
      </c>
      <c r="B136" s="21" t="s">
        <v>48</v>
      </c>
      <c r="C136" s="65"/>
      <c r="D136" s="65"/>
      <c r="E136" s="48"/>
    </row>
    <row r="137" spans="1:9" ht="12" customHeight="1" x14ac:dyDescent="0.25">
      <c r="A137" s="27" t="s">
        <v>89</v>
      </c>
      <c r="B137" s="21" t="s">
        <v>49</v>
      </c>
      <c r="C137" s="65"/>
      <c r="D137" s="65"/>
      <c r="E137" s="48"/>
    </row>
    <row r="138" spans="1:9" ht="12" customHeight="1" x14ac:dyDescent="0.25">
      <c r="A138" s="27" t="s">
        <v>182</v>
      </c>
      <c r="B138" s="21" t="s">
        <v>50</v>
      </c>
      <c r="C138" s="65"/>
      <c r="D138" s="65"/>
      <c r="E138" s="48"/>
    </row>
    <row r="139" spans="1:9" ht="12" customHeight="1" thickBot="1" x14ac:dyDescent="0.3">
      <c r="A139" s="25" t="s">
        <v>184</v>
      </c>
      <c r="B139" s="19" t="s">
        <v>51</v>
      </c>
      <c r="C139" s="65"/>
      <c r="D139" s="65"/>
      <c r="E139" s="48"/>
    </row>
    <row r="140" spans="1:9" ht="15" customHeight="1" thickBot="1" x14ac:dyDescent="0.3">
      <c r="A140" s="32" t="s">
        <v>71</v>
      </c>
      <c r="B140" s="40" t="s">
        <v>52</v>
      </c>
      <c r="C140" s="7">
        <f>+C141+C142+C143+C144</f>
        <v>0</v>
      </c>
      <c r="D140" s="7">
        <f>+D141+D142+D143+D144</f>
        <v>0</v>
      </c>
      <c r="E140" s="16">
        <f>+E141+E142+E143+E144</f>
        <v>0</v>
      </c>
      <c r="F140" s="79"/>
      <c r="G140" s="80"/>
      <c r="H140" s="80"/>
      <c r="I140" s="80"/>
    </row>
    <row r="141" spans="1:9" s="73" customFormat="1" ht="12.95" customHeight="1" x14ac:dyDescent="0.2">
      <c r="A141" s="27" t="s">
        <v>124</v>
      </c>
      <c r="B141" s="21" t="s">
        <v>53</v>
      </c>
      <c r="C141" s="65"/>
      <c r="D141" s="65"/>
      <c r="E141" s="48"/>
    </row>
    <row r="142" spans="1:9" ht="12.75" customHeight="1" x14ac:dyDescent="0.25">
      <c r="A142" s="27" t="s">
        <v>125</v>
      </c>
      <c r="B142" s="21" t="s">
        <v>54</v>
      </c>
      <c r="C142" s="65"/>
      <c r="D142" s="65"/>
      <c r="E142" s="48"/>
    </row>
    <row r="143" spans="1:9" ht="12.75" customHeight="1" x14ac:dyDescent="0.25">
      <c r="A143" s="27" t="s">
        <v>135</v>
      </c>
      <c r="B143" s="21" t="s">
        <v>55</v>
      </c>
      <c r="C143" s="65"/>
      <c r="D143" s="65"/>
      <c r="E143" s="48"/>
    </row>
    <row r="144" spans="1:9" ht="12.75" customHeight="1" thickBot="1" x14ac:dyDescent="0.3">
      <c r="A144" s="27" t="s">
        <v>190</v>
      </c>
      <c r="B144" s="21" t="s">
        <v>56</v>
      </c>
      <c r="C144" s="65"/>
      <c r="D144" s="65"/>
      <c r="E144" s="48"/>
    </row>
    <row r="145" spans="1:5" ht="16.5" thickBot="1" x14ac:dyDescent="0.3">
      <c r="A145" s="32" t="s">
        <v>72</v>
      </c>
      <c r="B145" s="40" t="s">
        <v>57</v>
      </c>
      <c r="C145" s="14">
        <f>+C126+C130+C135+C140</f>
        <v>0</v>
      </c>
      <c r="D145" s="14">
        <f>+D126+D130+D135+D140</f>
        <v>0</v>
      </c>
      <c r="E145" s="15">
        <f>+E126+E130+E135+E140</f>
        <v>0</v>
      </c>
    </row>
    <row r="146" spans="1:5" ht="16.5" thickBot="1" x14ac:dyDescent="0.3">
      <c r="A146" s="57" t="s">
        <v>73</v>
      </c>
      <c r="B146" s="60" t="s">
        <v>58</v>
      </c>
      <c r="C146" s="14">
        <f>+C125+C145</f>
        <v>18298610</v>
      </c>
      <c r="D146" s="14">
        <f>+D125+D145</f>
        <v>19156116</v>
      </c>
      <c r="E146" s="15">
        <f>+E125+E145</f>
        <v>16173533</v>
      </c>
    </row>
    <row r="148" spans="1:5" ht="18.75" customHeight="1" x14ac:dyDescent="0.25">
      <c r="A148" s="299" t="s">
        <v>59</v>
      </c>
      <c r="B148" s="299"/>
      <c r="C148" s="299"/>
      <c r="D148" s="299"/>
      <c r="E148" s="299"/>
    </row>
    <row r="149" spans="1:5" ht="13.5" customHeight="1" thickBot="1" x14ac:dyDescent="0.3">
      <c r="A149" s="42" t="s">
        <v>114</v>
      </c>
      <c r="B149" s="42"/>
      <c r="C149" s="61"/>
      <c r="E149" s="59" t="s">
        <v>234</v>
      </c>
    </row>
    <row r="150" spans="1:5" ht="21.75" thickBot="1" x14ac:dyDescent="0.3">
      <c r="A150" s="32">
        <v>1</v>
      </c>
      <c r="B150" s="35" t="s">
        <v>60</v>
      </c>
      <c r="C150" s="58">
        <f>+C61-C125</f>
        <v>-5955110</v>
      </c>
      <c r="D150" s="58">
        <f>+D61-D125</f>
        <v>-5959416</v>
      </c>
      <c r="E150" s="58">
        <f>+E61-E125</f>
        <v>-4501121</v>
      </c>
    </row>
    <row r="151" spans="1:5" ht="21.75" thickBot="1" x14ac:dyDescent="0.3">
      <c r="A151" s="32" t="s">
        <v>65</v>
      </c>
      <c r="B151" s="35" t="s">
        <v>61</v>
      </c>
      <c r="C151" s="58">
        <f>+C84-C145</f>
        <v>0</v>
      </c>
      <c r="D151" s="58">
        <f>+D84-D145</f>
        <v>0</v>
      </c>
      <c r="E151" s="58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</sheetData>
  <mergeCells count="10">
    <mergeCell ref="C1:E1"/>
    <mergeCell ref="A148:E148"/>
    <mergeCell ref="A2:E2"/>
    <mergeCell ref="A87:E87"/>
    <mergeCell ref="A89:A90"/>
    <mergeCell ref="B89:B90"/>
    <mergeCell ref="C89:E89"/>
    <mergeCell ref="A4:A5"/>
    <mergeCell ref="B4:B5"/>
    <mergeCell ref="C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2025. ÉVI ZÁRSZÁMADÁSÁNAK PÉNZÜGYI MÉRLEGE ÖNKÁNT VÁLLALT FELADATOK
&amp;10
&amp;R&amp;"Times New Roman CE,Félkövér dőlt"&amp;11 3. melléklet a  /2026. (V.  . ) önkormányzati rendelethez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29"/>
  <sheetViews>
    <sheetView zoomScaleNormal="100" zoomScaleSheetLayoutView="100" zoomScalePageLayoutView="70" workbookViewId="0">
      <selection activeCell="A2" sqref="A2:I29"/>
    </sheetView>
  </sheetViews>
  <sheetFormatPr defaultColWidth="9.33203125" defaultRowHeight="12.75" x14ac:dyDescent="0.2"/>
  <cols>
    <col min="1" max="1" width="6.83203125" style="92" customWidth="1"/>
    <col min="2" max="2" width="55.1640625" style="93" customWidth="1"/>
    <col min="3" max="5" width="16.33203125" style="92" customWidth="1"/>
    <col min="6" max="6" width="55.1640625" style="92" customWidth="1"/>
    <col min="7" max="9" width="16.33203125" style="92" customWidth="1"/>
    <col min="10" max="10" width="4.83203125" style="92" customWidth="1"/>
    <col min="11" max="16384" width="9.33203125" style="92"/>
  </cols>
  <sheetData>
    <row r="1" spans="1:10" ht="39.75" customHeight="1" x14ac:dyDescent="0.2">
      <c r="B1" s="138" t="s">
        <v>314</v>
      </c>
      <c r="C1" s="137"/>
      <c r="D1" s="137"/>
      <c r="E1" s="137"/>
      <c r="F1" s="137"/>
      <c r="G1" s="137"/>
      <c r="H1" s="137"/>
      <c r="I1" s="137"/>
      <c r="J1" s="311" t="s">
        <v>664</v>
      </c>
    </row>
    <row r="2" spans="1:10" ht="14.25" thickBot="1" x14ac:dyDescent="0.25">
      <c r="G2" s="136"/>
      <c r="H2" s="136"/>
      <c r="I2" s="136" t="s">
        <v>313</v>
      </c>
      <c r="J2" s="311"/>
    </row>
    <row r="3" spans="1:10" ht="18" customHeight="1" thickBot="1" x14ac:dyDescent="0.25">
      <c r="A3" s="309" t="s">
        <v>78</v>
      </c>
      <c r="B3" s="134" t="s">
        <v>312</v>
      </c>
      <c r="C3" s="135"/>
      <c r="D3" s="135"/>
      <c r="E3" s="135"/>
      <c r="F3" s="134" t="s">
        <v>311</v>
      </c>
      <c r="G3" s="133"/>
      <c r="H3" s="133"/>
      <c r="I3" s="133"/>
      <c r="J3" s="311"/>
    </row>
    <row r="4" spans="1:10" s="128" customFormat="1" ht="35.25" customHeight="1" thickBot="1" x14ac:dyDescent="0.25">
      <c r="A4" s="310"/>
      <c r="B4" s="132" t="s">
        <v>310</v>
      </c>
      <c r="C4" s="131" t="s">
        <v>661</v>
      </c>
      <c r="D4" s="130" t="s">
        <v>662</v>
      </c>
      <c r="E4" s="131" t="s">
        <v>663</v>
      </c>
      <c r="F4" s="132" t="s">
        <v>310</v>
      </c>
      <c r="G4" s="131" t="str">
        <f>+C4</f>
        <v>2025. évi eredeti előriányzat</v>
      </c>
      <c r="H4" s="130" t="str">
        <f>+D4</f>
        <v>2025. évi módosított előirányzat</v>
      </c>
      <c r="I4" s="129" t="str">
        <f>+E4</f>
        <v>2025. évi teljesítés</v>
      </c>
      <c r="J4" s="311"/>
    </row>
    <row r="5" spans="1:10" s="123" customFormat="1" ht="12" customHeight="1" thickBot="1" x14ac:dyDescent="0.25">
      <c r="A5" s="127" t="s">
        <v>5</v>
      </c>
      <c r="B5" s="126" t="s">
        <v>6</v>
      </c>
      <c r="C5" s="125" t="s">
        <v>7</v>
      </c>
      <c r="D5" s="125" t="s">
        <v>8</v>
      </c>
      <c r="E5" s="125" t="s">
        <v>9</v>
      </c>
      <c r="F5" s="126" t="s">
        <v>309</v>
      </c>
      <c r="G5" s="125" t="s">
        <v>308</v>
      </c>
      <c r="H5" s="125" t="s">
        <v>307</v>
      </c>
      <c r="I5" s="124" t="s">
        <v>306</v>
      </c>
      <c r="J5" s="311"/>
    </row>
    <row r="6" spans="1:10" ht="15" customHeight="1" x14ac:dyDescent="0.2">
      <c r="A6" s="122" t="s">
        <v>64</v>
      </c>
      <c r="B6" s="106" t="s">
        <v>305</v>
      </c>
      <c r="C6" s="121">
        <v>98805154</v>
      </c>
      <c r="D6" s="121">
        <v>105728718</v>
      </c>
      <c r="E6" s="121">
        <v>105728718</v>
      </c>
      <c r="F6" s="106" t="s">
        <v>304</v>
      </c>
      <c r="G6" s="5">
        <v>53703175</v>
      </c>
      <c r="H6" s="5">
        <v>55239050</v>
      </c>
      <c r="I6" s="17">
        <v>51565589</v>
      </c>
      <c r="J6" s="311"/>
    </row>
    <row r="7" spans="1:10" ht="15" customHeight="1" x14ac:dyDescent="0.2">
      <c r="A7" s="114" t="s">
        <v>65</v>
      </c>
      <c r="B7" s="119" t="s">
        <v>303</v>
      </c>
      <c r="C7" s="65">
        <v>8747315</v>
      </c>
      <c r="D7" s="65">
        <v>6936200</v>
      </c>
      <c r="E7" s="48">
        <v>4911912</v>
      </c>
      <c r="F7" s="119" t="s">
        <v>126</v>
      </c>
      <c r="G7" s="65">
        <v>4140343</v>
      </c>
      <c r="H7" s="65">
        <v>4284549</v>
      </c>
      <c r="I7" s="48">
        <v>3829217</v>
      </c>
      <c r="J7" s="311"/>
    </row>
    <row r="8" spans="1:10" ht="15" customHeight="1" x14ac:dyDescent="0.2">
      <c r="A8" s="114" t="s">
        <v>66</v>
      </c>
      <c r="B8" s="119" t="s">
        <v>302</v>
      </c>
      <c r="C8" s="116"/>
      <c r="D8" s="116"/>
      <c r="E8" s="116"/>
      <c r="F8" s="119" t="s">
        <v>301</v>
      </c>
      <c r="G8" s="67">
        <v>63964000</v>
      </c>
      <c r="H8" s="67">
        <v>71783007</v>
      </c>
      <c r="I8" s="50">
        <v>54915722</v>
      </c>
      <c r="J8" s="311"/>
    </row>
    <row r="9" spans="1:10" ht="15" customHeight="1" x14ac:dyDescent="0.2">
      <c r="A9" s="114" t="s">
        <v>67</v>
      </c>
      <c r="B9" s="119" t="s">
        <v>300</v>
      </c>
      <c r="C9" s="116">
        <v>85500000</v>
      </c>
      <c r="D9" s="116">
        <v>116601000</v>
      </c>
      <c r="E9" s="116">
        <v>116590466</v>
      </c>
      <c r="F9" s="119" t="s">
        <v>127</v>
      </c>
      <c r="G9" s="67">
        <v>4600000</v>
      </c>
      <c r="H9" s="67">
        <v>4631700</v>
      </c>
      <c r="I9" s="50">
        <v>4631700</v>
      </c>
      <c r="J9" s="311"/>
    </row>
    <row r="10" spans="1:10" ht="15" customHeight="1" x14ac:dyDescent="0.2">
      <c r="A10" s="114" t="s">
        <v>68</v>
      </c>
      <c r="B10" s="120" t="s">
        <v>299</v>
      </c>
      <c r="C10" s="116">
        <v>0</v>
      </c>
      <c r="D10" s="65">
        <v>991938</v>
      </c>
      <c r="E10" s="48">
        <v>991938</v>
      </c>
      <c r="F10" s="119" t="s">
        <v>128</v>
      </c>
      <c r="G10" s="67">
        <v>112942170</v>
      </c>
      <c r="H10" s="67">
        <v>114727510</v>
      </c>
      <c r="I10" s="67">
        <v>110641638</v>
      </c>
      <c r="J10" s="311"/>
    </row>
    <row r="11" spans="1:10" ht="15" customHeight="1" x14ac:dyDescent="0.2">
      <c r="A11" s="114" t="s">
        <v>69</v>
      </c>
      <c r="B11" s="119" t="s">
        <v>298</v>
      </c>
      <c r="C11" s="117"/>
      <c r="D11" s="117"/>
      <c r="E11" s="117"/>
      <c r="F11" s="119" t="s">
        <v>297</v>
      </c>
      <c r="G11" s="66">
        <v>2900786</v>
      </c>
      <c r="H11" s="66">
        <v>25886223</v>
      </c>
      <c r="I11" s="115"/>
      <c r="J11" s="311"/>
    </row>
    <row r="12" spans="1:10" ht="15" customHeight="1" x14ac:dyDescent="0.2">
      <c r="A12" s="114" t="s">
        <v>70</v>
      </c>
      <c r="B12" s="119" t="s">
        <v>169</v>
      </c>
      <c r="C12" s="116">
        <v>9385600</v>
      </c>
      <c r="D12" s="116">
        <v>15783728</v>
      </c>
      <c r="E12" s="116">
        <v>15253927</v>
      </c>
      <c r="F12" s="101"/>
      <c r="G12" s="116"/>
      <c r="H12" s="116"/>
      <c r="I12" s="115"/>
      <c r="J12" s="311"/>
    </row>
    <row r="13" spans="1:10" ht="15" customHeight="1" x14ac:dyDescent="0.2">
      <c r="A13" s="114" t="s">
        <v>72</v>
      </c>
      <c r="B13" s="118"/>
      <c r="C13" s="117"/>
      <c r="D13" s="117"/>
      <c r="E13" s="117"/>
      <c r="F13" s="101"/>
      <c r="G13" s="116"/>
      <c r="H13" s="116"/>
      <c r="I13" s="115"/>
      <c r="J13" s="311"/>
    </row>
    <row r="14" spans="1:10" ht="15" customHeight="1" x14ac:dyDescent="0.2">
      <c r="A14" s="114" t="s">
        <v>73</v>
      </c>
      <c r="B14" s="101"/>
      <c r="C14" s="116"/>
      <c r="D14" s="116"/>
      <c r="E14" s="116"/>
      <c r="F14" s="101"/>
      <c r="G14" s="116"/>
      <c r="H14" s="116"/>
      <c r="I14" s="115"/>
      <c r="J14" s="311"/>
    </row>
    <row r="15" spans="1:10" ht="15" customHeight="1" x14ac:dyDescent="0.2">
      <c r="A15" s="114" t="s">
        <v>296</v>
      </c>
      <c r="B15" s="101"/>
      <c r="C15" s="116"/>
      <c r="D15" s="116"/>
      <c r="E15" s="116"/>
      <c r="F15" s="101"/>
      <c r="G15" s="116"/>
      <c r="H15" s="116"/>
      <c r="I15" s="115"/>
      <c r="J15" s="311"/>
    </row>
    <row r="16" spans="1:10" ht="15" customHeight="1" thickBot="1" x14ac:dyDescent="0.25">
      <c r="A16" s="114" t="s">
        <v>295</v>
      </c>
      <c r="B16" s="113"/>
      <c r="C16" s="112"/>
      <c r="D16" s="112"/>
      <c r="E16" s="112"/>
      <c r="F16" s="101"/>
      <c r="G16" s="112"/>
      <c r="H16" s="112"/>
      <c r="I16" s="111"/>
      <c r="J16" s="311"/>
    </row>
    <row r="17" spans="1:10" ht="17.25" customHeight="1" thickBot="1" x14ac:dyDescent="0.25">
      <c r="A17" s="98" t="s">
        <v>294</v>
      </c>
      <c r="B17" s="100" t="s">
        <v>293</v>
      </c>
      <c r="C17" s="99">
        <f>+C6+C7+C9+C10+C12+C13+C14+C15+C16</f>
        <v>202438069</v>
      </c>
      <c r="D17" s="99">
        <f>+D6+D7+D9+D10+D12+D13+D14+D15+D16</f>
        <v>246041584</v>
      </c>
      <c r="E17" s="99">
        <f>+E6+E7+E9+E10+E12+E13+E14+E15+E16</f>
        <v>243476961</v>
      </c>
      <c r="F17" s="100" t="s">
        <v>292</v>
      </c>
      <c r="G17" s="99">
        <f>SUM(G6:G16)</f>
        <v>242250474</v>
      </c>
      <c r="H17" s="99">
        <f>SUM(H6:H16)</f>
        <v>276552039</v>
      </c>
      <c r="I17" s="99">
        <f>SUM(I6:I16)</f>
        <v>225583866</v>
      </c>
      <c r="J17" s="311"/>
    </row>
    <row r="18" spans="1:10" ht="15" customHeight="1" x14ac:dyDescent="0.2">
      <c r="A18" s="108" t="s">
        <v>291</v>
      </c>
      <c r="B18" s="107" t="s">
        <v>290</v>
      </c>
      <c r="C18" s="110">
        <f>+C19+C20+C21+C22</f>
        <v>27100000</v>
      </c>
      <c r="D18" s="110">
        <f>+D19+D20+D21+D22</f>
        <v>19662733</v>
      </c>
      <c r="E18" s="110">
        <f>+E19+E20+E21+E22</f>
        <v>19662733</v>
      </c>
      <c r="F18" s="103" t="s">
        <v>289</v>
      </c>
      <c r="G18" s="105"/>
      <c r="H18" s="105"/>
      <c r="I18" s="105"/>
      <c r="J18" s="311"/>
    </row>
    <row r="19" spans="1:10" ht="15" customHeight="1" x14ac:dyDescent="0.2">
      <c r="A19" s="104" t="s">
        <v>288</v>
      </c>
      <c r="B19" s="103" t="s">
        <v>287</v>
      </c>
      <c r="C19" s="102">
        <v>27100000</v>
      </c>
      <c r="D19" s="102">
        <v>19662733</v>
      </c>
      <c r="E19" s="102">
        <v>19662733</v>
      </c>
      <c r="F19" s="103" t="s">
        <v>286</v>
      </c>
      <c r="G19" s="102"/>
      <c r="H19" s="102"/>
      <c r="I19" s="102"/>
      <c r="J19" s="311"/>
    </row>
    <row r="20" spans="1:10" ht="15" customHeight="1" x14ac:dyDescent="0.2">
      <c r="A20" s="104" t="s">
        <v>285</v>
      </c>
      <c r="B20" s="103" t="s">
        <v>284</v>
      </c>
      <c r="C20" s="102"/>
      <c r="D20" s="102"/>
      <c r="E20" s="102"/>
      <c r="F20" s="103" t="s">
        <v>283</v>
      </c>
      <c r="G20" s="102"/>
      <c r="H20" s="102"/>
      <c r="I20" s="102"/>
      <c r="J20" s="311"/>
    </row>
    <row r="21" spans="1:10" ht="15" customHeight="1" x14ac:dyDescent="0.2">
      <c r="A21" s="104" t="s">
        <v>282</v>
      </c>
      <c r="B21" s="103" t="s">
        <v>281</v>
      </c>
      <c r="C21" s="102"/>
      <c r="D21" s="102"/>
      <c r="E21" s="102"/>
      <c r="F21" s="103" t="s">
        <v>280</v>
      </c>
      <c r="G21" s="102"/>
      <c r="H21" s="102"/>
      <c r="I21" s="102"/>
      <c r="J21" s="311"/>
    </row>
    <row r="22" spans="1:10" ht="15" customHeight="1" x14ac:dyDescent="0.2">
      <c r="A22" s="104" t="s">
        <v>279</v>
      </c>
      <c r="B22" s="103" t="s">
        <v>278</v>
      </c>
      <c r="C22" s="102"/>
      <c r="D22" s="102"/>
      <c r="E22" s="102"/>
      <c r="F22" s="107" t="s">
        <v>277</v>
      </c>
      <c r="G22" s="102"/>
      <c r="H22" s="102"/>
      <c r="I22" s="102"/>
      <c r="J22" s="311"/>
    </row>
    <row r="23" spans="1:10" ht="15" customHeight="1" x14ac:dyDescent="0.2">
      <c r="A23" s="104" t="s">
        <v>276</v>
      </c>
      <c r="B23" s="103" t="s">
        <v>275</v>
      </c>
      <c r="C23" s="109">
        <f>+C24+C25</f>
        <v>0</v>
      </c>
      <c r="D23" s="109">
        <v>3478927</v>
      </c>
      <c r="E23" s="109">
        <v>3478927</v>
      </c>
      <c r="F23" s="103" t="s">
        <v>274</v>
      </c>
      <c r="G23" s="102"/>
      <c r="H23" s="102"/>
      <c r="I23" s="102"/>
      <c r="J23" s="311"/>
    </row>
    <row r="24" spans="1:10" ht="15" customHeight="1" x14ac:dyDescent="0.2">
      <c r="A24" s="108" t="s">
        <v>273</v>
      </c>
      <c r="B24" s="107" t="s">
        <v>272</v>
      </c>
      <c r="C24" s="105"/>
      <c r="D24" s="105"/>
      <c r="E24" s="105"/>
      <c r="F24" s="106" t="s">
        <v>271</v>
      </c>
      <c r="G24" s="105"/>
      <c r="H24" s="105"/>
      <c r="I24" s="105"/>
      <c r="J24" s="311"/>
    </row>
    <row r="25" spans="1:10" ht="15" customHeight="1" thickBot="1" x14ac:dyDescent="0.25">
      <c r="A25" s="104" t="s">
        <v>270</v>
      </c>
      <c r="B25" s="103" t="s">
        <v>217</v>
      </c>
      <c r="C25" s="102"/>
      <c r="D25" s="68">
        <v>3333524</v>
      </c>
      <c r="E25" s="51">
        <v>6416553</v>
      </c>
      <c r="F25" s="101" t="s">
        <v>269</v>
      </c>
      <c r="G25" s="65">
        <v>3083029</v>
      </c>
      <c r="H25" s="65">
        <v>3083029</v>
      </c>
      <c r="I25" s="48">
        <v>3083029</v>
      </c>
      <c r="J25" s="311"/>
    </row>
    <row r="26" spans="1:10" ht="17.25" customHeight="1" thickBot="1" x14ac:dyDescent="0.25">
      <c r="A26" s="98" t="s">
        <v>268</v>
      </c>
      <c r="B26" s="100" t="s">
        <v>267</v>
      </c>
      <c r="C26" s="99">
        <f>+C18+C23</f>
        <v>27100000</v>
      </c>
      <c r="D26" s="99">
        <f>+D18+D23</f>
        <v>23141660</v>
      </c>
      <c r="E26" s="99">
        <f>+E18+E23</f>
        <v>23141660</v>
      </c>
      <c r="F26" s="100" t="s">
        <v>266</v>
      </c>
      <c r="G26" s="99">
        <f>SUM(G18:G25)</f>
        <v>3083029</v>
      </c>
      <c r="H26" s="99">
        <f>SUM(H18:H25)</f>
        <v>3083029</v>
      </c>
      <c r="I26" s="99">
        <f>SUM(I18:I25)</f>
        <v>3083029</v>
      </c>
      <c r="J26" s="311"/>
    </row>
    <row r="27" spans="1:10" ht="17.25" customHeight="1" thickBot="1" x14ac:dyDescent="0.25">
      <c r="A27" s="98" t="s">
        <v>265</v>
      </c>
      <c r="B27" s="96" t="s">
        <v>264</v>
      </c>
      <c r="C27" s="95">
        <f>+C17+C26</f>
        <v>229538069</v>
      </c>
      <c r="D27" s="95">
        <f>+D17+D26</f>
        <v>269183244</v>
      </c>
      <c r="E27" s="97">
        <f>+E17+E26</f>
        <v>266618621</v>
      </c>
      <c r="F27" s="96" t="s">
        <v>263</v>
      </c>
      <c r="G27" s="95">
        <f>+G17+G26</f>
        <v>245333503</v>
      </c>
      <c r="H27" s="95">
        <f>+H17+H26</f>
        <v>279635068</v>
      </c>
      <c r="I27" s="95">
        <f>+I17+I26</f>
        <v>228666895</v>
      </c>
      <c r="J27" s="311"/>
    </row>
    <row r="28" spans="1:10" ht="17.25" customHeight="1" thickBot="1" x14ac:dyDescent="0.25">
      <c r="A28" s="98" t="s">
        <v>262</v>
      </c>
      <c r="B28" s="96" t="s">
        <v>261</v>
      </c>
      <c r="C28" s="95">
        <f>IF(C17-G17&lt;0,G17-C17,"-")</f>
        <v>39812405</v>
      </c>
      <c r="D28" s="95">
        <f>IF(D17-H17&lt;0,H17-D17,"-")</f>
        <v>30510455</v>
      </c>
      <c r="E28" s="97" t="str">
        <f>IF(E17-I17&lt;0,I17-E17,"-")</f>
        <v>-</v>
      </c>
      <c r="F28" s="96" t="s">
        <v>260</v>
      </c>
      <c r="G28" s="95" t="str">
        <f>IF(C17-G17&gt;0,C17-G17,"-")</f>
        <v>-</v>
      </c>
      <c r="H28" s="95" t="str">
        <f>IF(D17-H17&gt;0,D17-H17,"-")</f>
        <v>-</v>
      </c>
      <c r="I28" s="95">
        <f>IF(E17-I17&gt;0,E17-I17,"-")</f>
        <v>17893095</v>
      </c>
      <c r="J28" s="311"/>
    </row>
    <row r="29" spans="1:10" ht="17.25" customHeight="1" thickBot="1" x14ac:dyDescent="0.25">
      <c r="A29" s="98" t="s">
        <v>259</v>
      </c>
      <c r="B29" s="96" t="s">
        <v>258</v>
      </c>
      <c r="C29" s="95">
        <f>IF(C27-G27&lt;0,G27-C27,"-")</f>
        <v>15795434</v>
      </c>
      <c r="D29" s="95">
        <f>IF(D27-H27&lt;0,H27-D27,"-")</f>
        <v>10451824</v>
      </c>
      <c r="E29" s="97" t="str">
        <f>IF(E27-I27&lt;0,I27-E27,"-")</f>
        <v>-</v>
      </c>
      <c r="F29" s="96" t="s">
        <v>257</v>
      </c>
      <c r="G29" s="95" t="str">
        <f>IF(C27-G27&gt;0,C27-G27,"-")</f>
        <v>-</v>
      </c>
      <c r="H29" s="95" t="str">
        <f>IF(D27-H27&gt;0,D27-H27,"-")</f>
        <v>-</v>
      </c>
      <c r="I29" s="95">
        <f>IF(E27-I27&gt;0,E27-I27,"-")</f>
        <v>37951726</v>
      </c>
      <c r="J29" s="311"/>
    </row>
  </sheetData>
  <mergeCells count="2">
    <mergeCell ref="A3:A4"/>
    <mergeCell ref="J1:J29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33"/>
  <sheetViews>
    <sheetView zoomScale="90" zoomScaleNormal="90" zoomScaleSheetLayoutView="115" workbookViewId="0">
      <selection activeCell="A2" sqref="A2:I33"/>
    </sheetView>
  </sheetViews>
  <sheetFormatPr defaultColWidth="9.33203125" defaultRowHeight="12.75" x14ac:dyDescent="0.2"/>
  <cols>
    <col min="1" max="1" width="6.83203125" style="92" customWidth="1"/>
    <col min="2" max="2" width="55.1640625" style="93" customWidth="1"/>
    <col min="3" max="5" width="16.33203125" style="92" customWidth="1"/>
    <col min="6" max="6" width="55.1640625" style="92" customWidth="1"/>
    <col min="7" max="9" width="16.33203125" style="92" customWidth="1"/>
    <col min="10" max="10" width="4.83203125" style="92" customWidth="1"/>
    <col min="11" max="16384" width="9.33203125" style="92"/>
  </cols>
  <sheetData>
    <row r="1" spans="1:10" ht="39.75" customHeight="1" x14ac:dyDescent="0.2">
      <c r="B1" s="138" t="s">
        <v>347</v>
      </c>
      <c r="C1" s="137"/>
      <c r="D1" s="137"/>
      <c r="E1" s="137"/>
      <c r="F1" s="137"/>
      <c r="G1" s="137"/>
      <c r="H1" s="137"/>
      <c r="I1" s="137"/>
      <c r="J1" s="314" t="s">
        <v>657</v>
      </c>
    </row>
    <row r="2" spans="1:10" ht="14.25" thickBot="1" x14ac:dyDescent="0.25">
      <c r="G2" s="136"/>
      <c r="H2" s="136"/>
      <c r="I2" s="136" t="s">
        <v>313</v>
      </c>
      <c r="J2" s="314"/>
    </row>
    <row r="3" spans="1:10" ht="24" customHeight="1" thickBot="1" x14ac:dyDescent="0.25">
      <c r="A3" s="312" t="s">
        <v>78</v>
      </c>
      <c r="B3" s="134" t="s">
        <v>312</v>
      </c>
      <c r="C3" s="135"/>
      <c r="D3" s="135"/>
      <c r="E3" s="135"/>
      <c r="F3" s="134" t="s">
        <v>311</v>
      </c>
      <c r="G3" s="133"/>
      <c r="H3" s="133"/>
      <c r="I3" s="133"/>
      <c r="J3" s="314"/>
    </row>
    <row r="4" spans="1:10" s="128" customFormat="1" ht="35.25" customHeight="1" thickBot="1" x14ac:dyDescent="0.25">
      <c r="A4" s="313"/>
      <c r="B4" s="132" t="s">
        <v>310</v>
      </c>
      <c r="C4" s="131" t="s">
        <v>665</v>
      </c>
      <c r="D4" s="130" t="s">
        <v>666</v>
      </c>
      <c r="E4" s="131" t="s">
        <v>663</v>
      </c>
      <c r="F4" s="132" t="s">
        <v>310</v>
      </c>
      <c r="G4" s="131" t="s">
        <v>665</v>
      </c>
      <c r="H4" s="130" t="s">
        <v>666</v>
      </c>
      <c r="I4" s="131" t="s">
        <v>663</v>
      </c>
      <c r="J4" s="314"/>
    </row>
    <row r="5" spans="1:10" s="128" customFormat="1" ht="13.5" thickBot="1" x14ac:dyDescent="0.25">
      <c r="A5" s="127" t="s">
        <v>5</v>
      </c>
      <c r="B5" s="126" t="s">
        <v>6</v>
      </c>
      <c r="C5" s="125" t="s">
        <v>7</v>
      </c>
      <c r="D5" s="125" t="s">
        <v>8</v>
      </c>
      <c r="E5" s="125" t="s">
        <v>9</v>
      </c>
      <c r="F5" s="126" t="s">
        <v>309</v>
      </c>
      <c r="G5" s="125" t="s">
        <v>308</v>
      </c>
      <c r="H5" s="125" t="s">
        <v>307</v>
      </c>
      <c r="I5" s="124" t="s">
        <v>306</v>
      </c>
      <c r="J5" s="314"/>
    </row>
    <row r="6" spans="1:10" ht="12.95" customHeight="1" x14ac:dyDescent="0.2">
      <c r="A6" s="122" t="s">
        <v>64</v>
      </c>
      <c r="B6" s="106" t="s">
        <v>346</v>
      </c>
      <c r="C6" s="121"/>
      <c r="D6" s="121">
        <v>9646135</v>
      </c>
      <c r="E6" s="121">
        <v>9646135</v>
      </c>
      <c r="F6" s="106" t="s">
        <v>134</v>
      </c>
      <c r="G6" s="66">
        <v>2000000</v>
      </c>
      <c r="H6" s="66">
        <v>5496080</v>
      </c>
      <c r="I6" s="49">
        <v>2497740</v>
      </c>
      <c r="J6" s="314"/>
    </row>
    <row r="7" spans="1:10" x14ac:dyDescent="0.2">
      <c r="A7" s="114" t="s">
        <v>65</v>
      </c>
      <c r="B7" s="119" t="s">
        <v>345</v>
      </c>
      <c r="C7" s="116"/>
      <c r="D7" s="116"/>
      <c r="E7" s="116"/>
      <c r="F7" s="119" t="s">
        <v>344</v>
      </c>
      <c r="G7" s="66"/>
      <c r="H7" s="66"/>
      <c r="I7" s="49"/>
      <c r="J7" s="314"/>
    </row>
    <row r="8" spans="1:10" ht="12.95" customHeight="1" x14ac:dyDescent="0.2">
      <c r="A8" s="114" t="s">
        <v>66</v>
      </c>
      <c r="B8" s="119" t="s">
        <v>343</v>
      </c>
      <c r="C8" s="116">
        <v>7568000</v>
      </c>
      <c r="D8" s="116">
        <v>8092005</v>
      </c>
      <c r="E8" s="116">
        <v>8091965</v>
      </c>
      <c r="F8" s="119" t="s">
        <v>130</v>
      </c>
      <c r="G8" s="65">
        <v>9703966</v>
      </c>
      <c r="H8" s="65">
        <v>18711046</v>
      </c>
      <c r="I8" s="48">
        <v>17310986</v>
      </c>
      <c r="J8" s="314"/>
    </row>
    <row r="9" spans="1:10" ht="12.95" customHeight="1" x14ac:dyDescent="0.2">
      <c r="A9" s="114" t="s">
        <v>67</v>
      </c>
      <c r="B9" s="119" t="s">
        <v>342</v>
      </c>
      <c r="C9" s="68">
        <v>19931400</v>
      </c>
      <c r="D9" s="68">
        <v>19931400</v>
      </c>
      <c r="E9" s="51">
        <v>19931400</v>
      </c>
      <c r="F9" s="119" t="s">
        <v>341</v>
      </c>
      <c r="G9" s="116"/>
      <c r="H9" s="116"/>
      <c r="I9" s="115"/>
      <c r="J9" s="314"/>
    </row>
    <row r="10" spans="1:10" ht="12.75" customHeight="1" x14ac:dyDescent="0.2">
      <c r="A10" s="114" t="s">
        <v>68</v>
      </c>
      <c r="B10" s="119" t="s">
        <v>340</v>
      </c>
      <c r="C10" s="116"/>
      <c r="D10" s="116"/>
      <c r="E10" s="116"/>
      <c r="F10" s="119" t="s">
        <v>136</v>
      </c>
      <c r="G10" s="116">
        <v>0</v>
      </c>
      <c r="H10" s="65">
        <v>3010590</v>
      </c>
      <c r="I10" s="48">
        <v>3010590</v>
      </c>
      <c r="J10" s="314"/>
    </row>
    <row r="11" spans="1:10" ht="12.95" customHeight="1" x14ac:dyDescent="0.2">
      <c r="A11" s="114" t="s">
        <v>69</v>
      </c>
      <c r="B11" s="119" t="s">
        <v>339</v>
      </c>
      <c r="C11" s="117"/>
      <c r="D11" s="117"/>
      <c r="E11" s="117"/>
      <c r="F11" s="160"/>
      <c r="G11" s="116"/>
      <c r="H11" s="116"/>
      <c r="I11" s="115"/>
      <c r="J11" s="314"/>
    </row>
    <row r="12" spans="1:10" ht="12.95" customHeight="1" x14ac:dyDescent="0.2">
      <c r="A12" s="114" t="s">
        <v>70</v>
      </c>
      <c r="B12" s="101"/>
      <c r="C12" s="116"/>
      <c r="D12" s="116"/>
      <c r="E12" s="116"/>
      <c r="F12" s="160"/>
      <c r="G12" s="116"/>
      <c r="H12" s="116"/>
      <c r="I12" s="115"/>
      <c r="J12" s="314"/>
    </row>
    <row r="13" spans="1:10" ht="12.95" customHeight="1" x14ac:dyDescent="0.2">
      <c r="A13" s="114" t="s">
        <v>71</v>
      </c>
      <c r="B13" s="101"/>
      <c r="C13" s="116"/>
      <c r="D13" s="116"/>
      <c r="E13" s="116"/>
      <c r="F13" s="162"/>
      <c r="G13" s="116"/>
      <c r="H13" s="116"/>
      <c r="I13" s="115"/>
      <c r="J13" s="314"/>
    </row>
    <row r="14" spans="1:10" ht="12.95" customHeight="1" x14ac:dyDescent="0.2">
      <c r="A14" s="114" t="s">
        <v>72</v>
      </c>
      <c r="B14" s="161"/>
      <c r="C14" s="117"/>
      <c r="D14" s="117"/>
      <c r="E14" s="117"/>
      <c r="F14" s="160"/>
      <c r="G14" s="116"/>
      <c r="H14" s="116"/>
      <c r="I14" s="115"/>
      <c r="J14" s="314"/>
    </row>
    <row r="15" spans="1:10" x14ac:dyDescent="0.2">
      <c r="A15" s="114" t="s">
        <v>73</v>
      </c>
      <c r="B15" s="101"/>
      <c r="C15" s="117"/>
      <c r="D15" s="117"/>
      <c r="E15" s="117"/>
      <c r="F15" s="160"/>
      <c r="G15" s="116"/>
      <c r="H15" s="116"/>
      <c r="I15" s="115"/>
      <c r="J15" s="314"/>
    </row>
    <row r="16" spans="1:10" ht="12.95" customHeight="1" thickBot="1" x14ac:dyDescent="0.25">
      <c r="A16" s="159" t="s">
        <v>296</v>
      </c>
      <c r="B16" s="158"/>
      <c r="C16" s="157"/>
      <c r="D16" s="156"/>
      <c r="E16" s="155"/>
      <c r="F16" s="154" t="s">
        <v>297</v>
      </c>
      <c r="G16" s="116"/>
      <c r="H16" s="116"/>
      <c r="I16" s="115"/>
      <c r="J16" s="314"/>
    </row>
    <row r="17" spans="1:10" ht="15.95" customHeight="1" thickBot="1" x14ac:dyDescent="0.25">
      <c r="A17" s="98" t="s">
        <v>295</v>
      </c>
      <c r="B17" s="100" t="s">
        <v>338</v>
      </c>
      <c r="C17" s="99">
        <f>+C6+C8+C9+C11+C12+C13+C14+C15+C16</f>
        <v>27499400</v>
      </c>
      <c r="D17" s="99">
        <f>+D6+D8+D9+D11+D12+D13+D14+D15+D16</f>
        <v>37669540</v>
      </c>
      <c r="E17" s="99">
        <f>+E6+E8+E9+E11+E12+E13+E14+E15+E16</f>
        <v>37669500</v>
      </c>
      <c r="F17" s="100" t="s">
        <v>337</v>
      </c>
      <c r="G17" s="99">
        <f>+G6+G8+G10+G11+G12+G13+G14+G15+G16</f>
        <v>11703966</v>
      </c>
      <c r="H17" s="99">
        <f>+H6+H8+H10+H11+H12+H13+H14+H15+H16</f>
        <v>27217716</v>
      </c>
      <c r="I17" s="140">
        <f>+I6+I8+I10+I11+I12+I13+I14+I15+I16</f>
        <v>22819316</v>
      </c>
      <c r="J17" s="314"/>
    </row>
    <row r="18" spans="1:10" ht="12.95" customHeight="1" x14ac:dyDescent="0.2">
      <c r="A18" s="122" t="s">
        <v>294</v>
      </c>
      <c r="B18" s="153" t="s">
        <v>336</v>
      </c>
      <c r="C18" s="152">
        <f>+C19+C20+C21+C22+C23</f>
        <v>0</v>
      </c>
      <c r="D18" s="152">
        <f>+D19+D20+D21+D22+D23</f>
        <v>0</v>
      </c>
      <c r="E18" s="152">
        <f>+E19+E20+E21+E22+E23</f>
        <v>0</v>
      </c>
      <c r="F18" s="103" t="s">
        <v>289</v>
      </c>
      <c r="G18" s="151"/>
      <c r="H18" s="151"/>
      <c r="I18" s="150"/>
      <c r="J18" s="314"/>
    </row>
    <row r="19" spans="1:10" ht="12.95" customHeight="1" x14ac:dyDescent="0.2">
      <c r="A19" s="114" t="s">
        <v>291</v>
      </c>
      <c r="B19" s="145" t="s">
        <v>335</v>
      </c>
      <c r="C19" s="102"/>
      <c r="D19" s="102"/>
      <c r="E19" s="102"/>
      <c r="F19" s="103" t="s">
        <v>334</v>
      </c>
      <c r="G19" s="102"/>
      <c r="H19" s="102"/>
      <c r="I19" s="141"/>
      <c r="J19" s="314"/>
    </row>
    <row r="20" spans="1:10" ht="12.95" customHeight="1" x14ac:dyDescent="0.2">
      <c r="A20" s="122" t="s">
        <v>288</v>
      </c>
      <c r="B20" s="145" t="s">
        <v>333</v>
      </c>
      <c r="C20" s="102"/>
      <c r="D20" s="102"/>
      <c r="E20" s="102"/>
      <c r="F20" s="103" t="s">
        <v>283</v>
      </c>
      <c r="G20" s="102"/>
      <c r="H20" s="102"/>
      <c r="I20" s="141"/>
      <c r="J20" s="314"/>
    </row>
    <row r="21" spans="1:10" ht="12.95" customHeight="1" x14ac:dyDescent="0.2">
      <c r="A21" s="114" t="s">
        <v>285</v>
      </c>
      <c r="B21" s="145" t="s">
        <v>332</v>
      </c>
      <c r="C21" s="102"/>
      <c r="D21" s="102"/>
      <c r="E21" s="102"/>
      <c r="F21" s="103" t="s">
        <v>280</v>
      </c>
      <c r="G21" s="102"/>
      <c r="H21" s="102"/>
      <c r="I21" s="141"/>
      <c r="J21" s="314"/>
    </row>
    <row r="22" spans="1:10" ht="12.95" customHeight="1" x14ac:dyDescent="0.2">
      <c r="A22" s="122" t="s">
        <v>282</v>
      </c>
      <c r="B22" s="145" t="s">
        <v>331</v>
      </c>
      <c r="C22" s="102"/>
      <c r="D22" s="102"/>
      <c r="E22" s="102"/>
      <c r="F22" s="107" t="s">
        <v>277</v>
      </c>
      <c r="G22" s="102"/>
      <c r="H22" s="102"/>
      <c r="I22" s="141"/>
      <c r="J22" s="314"/>
    </row>
    <row r="23" spans="1:10" ht="12.95" customHeight="1" x14ac:dyDescent="0.2">
      <c r="A23" s="114" t="s">
        <v>279</v>
      </c>
      <c r="B23" s="147" t="s">
        <v>330</v>
      </c>
      <c r="C23" s="102"/>
      <c r="D23" s="102"/>
      <c r="E23" s="102"/>
      <c r="F23" s="103" t="s">
        <v>329</v>
      </c>
      <c r="G23" s="102"/>
      <c r="H23" s="102"/>
      <c r="I23" s="141"/>
      <c r="J23" s="314"/>
    </row>
    <row r="24" spans="1:10" ht="12.95" customHeight="1" x14ac:dyDescent="0.2">
      <c r="A24" s="122" t="s">
        <v>276</v>
      </c>
      <c r="B24" s="149" t="s">
        <v>328</v>
      </c>
      <c r="C24" s="109">
        <f>+C25+C26+C27+C28+C29</f>
        <v>0</v>
      </c>
      <c r="D24" s="109">
        <f>+D25+D26+D27+D28+D29</f>
        <v>0</v>
      </c>
      <c r="E24" s="109">
        <f>+E25+E26+E27+E28+E29</f>
        <v>0</v>
      </c>
      <c r="F24" s="148" t="s">
        <v>271</v>
      </c>
      <c r="G24" s="102"/>
      <c r="H24" s="102"/>
      <c r="I24" s="141"/>
      <c r="J24" s="314"/>
    </row>
    <row r="25" spans="1:10" ht="12.95" customHeight="1" x14ac:dyDescent="0.2">
      <c r="A25" s="114" t="s">
        <v>273</v>
      </c>
      <c r="B25" s="147" t="s">
        <v>327</v>
      </c>
      <c r="C25" s="102"/>
      <c r="D25" s="102"/>
      <c r="E25" s="102"/>
      <c r="F25" s="148" t="s">
        <v>326</v>
      </c>
      <c r="G25" s="102"/>
      <c r="H25" s="102"/>
      <c r="I25" s="141"/>
      <c r="J25" s="314"/>
    </row>
    <row r="26" spans="1:10" ht="12.95" customHeight="1" x14ac:dyDescent="0.2">
      <c r="A26" s="122" t="s">
        <v>270</v>
      </c>
      <c r="B26" s="147" t="s">
        <v>325</v>
      </c>
      <c r="C26" s="102"/>
      <c r="D26" s="102"/>
      <c r="E26" s="102"/>
      <c r="F26" s="146"/>
      <c r="G26" s="102"/>
      <c r="H26" s="102"/>
      <c r="I26" s="141"/>
      <c r="J26" s="314"/>
    </row>
    <row r="27" spans="1:10" ht="12.95" customHeight="1" x14ac:dyDescent="0.2">
      <c r="A27" s="114" t="s">
        <v>268</v>
      </c>
      <c r="B27" s="145" t="s">
        <v>324</v>
      </c>
      <c r="C27" s="102"/>
      <c r="D27" s="102"/>
      <c r="E27" s="102"/>
      <c r="F27" s="142"/>
      <c r="G27" s="102"/>
      <c r="H27" s="102"/>
      <c r="I27" s="141"/>
      <c r="J27" s="314"/>
    </row>
    <row r="28" spans="1:10" ht="12.95" customHeight="1" x14ac:dyDescent="0.2">
      <c r="A28" s="122" t="s">
        <v>265</v>
      </c>
      <c r="B28" s="144" t="s">
        <v>323</v>
      </c>
      <c r="C28" s="102"/>
      <c r="D28" s="102"/>
      <c r="E28" s="102"/>
      <c r="F28" s="101"/>
      <c r="G28" s="102"/>
      <c r="H28" s="102"/>
      <c r="I28" s="141"/>
      <c r="J28" s="314"/>
    </row>
    <row r="29" spans="1:10" ht="12.95" customHeight="1" thickBot="1" x14ac:dyDescent="0.25">
      <c r="A29" s="114" t="s">
        <v>262</v>
      </c>
      <c r="B29" s="143" t="s">
        <v>322</v>
      </c>
      <c r="C29" s="102"/>
      <c r="D29" s="102"/>
      <c r="E29" s="102"/>
      <c r="F29" s="142"/>
      <c r="G29" s="102"/>
      <c r="H29" s="102"/>
      <c r="I29" s="141"/>
      <c r="J29" s="314"/>
    </row>
    <row r="30" spans="1:10" ht="21" customHeight="1" thickBot="1" x14ac:dyDescent="0.25">
      <c r="A30" s="98" t="s">
        <v>259</v>
      </c>
      <c r="B30" s="100" t="s">
        <v>321</v>
      </c>
      <c r="C30" s="99">
        <f>+C18+C24</f>
        <v>0</v>
      </c>
      <c r="D30" s="99">
        <f>+D18+D24</f>
        <v>0</v>
      </c>
      <c r="E30" s="99">
        <f>+E18+E24</f>
        <v>0</v>
      </c>
      <c r="F30" s="100" t="s">
        <v>320</v>
      </c>
      <c r="G30" s="99">
        <f>SUM(G18:G29)</f>
        <v>0</v>
      </c>
      <c r="H30" s="99">
        <f>SUM(H18:H29)</f>
        <v>0</v>
      </c>
      <c r="I30" s="140">
        <f>SUM(I18:I29)</f>
        <v>0</v>
      </c>
      <c r="J30" s="314"/>
    </row>
    <row r="31" spans="1:10" ht="16.5" customHeight="1" thickBot="1" x14ac:dyDescent="0.25">
      <c r="A31" s="98" t="s">
        <v>319</v>
      </c>
      <c r="B31" s="96" t="s">
        <v>318</v>
      </c>
      <c r="C31" s="95">
        <f>E40+C17+C30</f>
        <v>27499400</v>
      </c>
      <c r="D31" s="95">
        <f>+D17+D30</f>
        <v>37669540</v>
      </c>
      <c r="E31" s="97">
        <f>+E17+E30</f>
        <v>37669500</v>
      </c>
      <c r="F31" s="96" t="s">
        <v>317</v>
      </c>
      <c r="G31" s="95">
        <f>+G17+G30</f>
        <v>11703966</v>
      </c>
      <c r="H31" s="95">
        <f>+H17+H30</f>
        <v>27217716</v>
      </c>
      <c r="I31" s="139">
        <f>+I17+I30</f>
        <v>22819316</v>
      </c>
      <c r="J31" s="314"/>
    </row>
    <row r="32" spans="1:10" ht="16.5" customHeight="1" thickBot="1" x14ac:dyDescent="0.25">
      <c r="A32" s="98" t="s">
        <v>316</v>
      </c>
      <c r="B32" s="96" t="s">
        <v>261</v>
      </c>
      <c r="C32" s="95" t="str">
        <f>IF(C17-G17&lt;0,G17-C17,"-")</f>
        <v>-</v>
      </c>
      <c r="D32" s="95" t="str">
        <f>IF(D17-H17&lt;0,H17-D17,"-")</f>
        <v>-</v>
      </c>
      <c r="E32" s="97" t="str">
        <f>IF(E17-I17&lt;0,I17-E17,"-")</f>
        <v>-</v>
      </c>
      <c r="F32" s="96" t="s">
        <v>260</v>
      </c>
      <c r="G32" s="95">
        <f>IF(C17-G17&gt;0,C17-G17,"-")</f>
        <v>15795434</v>
      </c>
      <c r="H32" s="95">
        <f>IF(D17-H17&gt;0,D17-H17,"-")</f>
        <v>10451824</v>
      </c>
      <c r="I32" s="139">
        <f>IF(E17-I17&gt;0,E17-I17,"-")</f>
        <v>14850184</v>
      </c>
      <c r="J32" s="314"/>
    </row>
    <row r="33" spans="1:10" ht="16.5" customHeight="1" thickBot="1" x14ac:dyDescent="0.25">
      <c r="A33" s="98" t="s">
        <v>315</v>
      </c>
      <c r="B33" s="96" t="s">
        <v>258</v>
      </c>
      <c r="C33" s="95" t="str">
        <f>IF(C26-G26&lt;0,G26-C26,"-")</f>
        <v>-</v>
      </c>
      <c r="D33" s="95" t="str">
        <f>IF(D26-H26&lt;0,H26-D26,"-")</f>
        <v>-</v>
      </c>
      <c r="E33" s="97" t="str">
        <f>IF(E26-I26&lt;0,I26-E26,"-")</f>
        <v>-</v>
      </c>
      <c r="F33" s="96" t="s">
        <v>257</v>
      </c>
      <c r="G33" s="95" t="str">
        <f>IF(C26-G26&gt;0,C26-G26,"-")</f>
        <v>-</v>
      </c>
      <c r="H33" s="95" t="str">
        <f>IF(D26-H26&gt;0,D26-H26,"-")</f>
        <v>-</v>
      </c>
      <c r="I33" s="139" t="str">
        <f>IF(E26-I26&gt;0,E26-I26,"-")</f>
        <v>-</v>
      </c>
      <c r="J33" s="314"/>
    </row>
  </sheetData>
  <mergeCells count="2">
    <mergeCell ref="A3:A4"/>
    <mergeCell ref="J1:J3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H31"/>
  <sheetViews>
    <sheetView zoomScaleNormal="100" workbookViewId="0">
      <selection activeCell="A2" sqref="A2:G22"/>
    </sheetView>
  </sheetViews>
  <sheetFormatPr defaultColWidth="9.33203125" defaultRowHeight="12.75" x14ac:dyDescent="0.2"/>
  <cols>
    <col min="1" max="1" width="39.6640625" style="93" customWidth="1"/>
    <col min="2" max="7" width="15.6640625" style="92" customWidth="1"/>
    <col min="8" max="8" width="5.1640625" style="92" customWidth="1"/>
    <col min="9" max="16384" width="9.33203125" style="92"/>
  </cols>
  <sheetData>
    <row r="1" spans="1:8" ht="18" customHeight="1" x14ac:dyDescent="0.2">
      <c r="A1" s="316" t="s">
        <v>353</v>
      </c>
      <c r="B1" s="316"/>
      <c r="C1" s="316"/>
      <c r="D1" s="316"/>
      <c r="E1" s="316"/>
      <c r="F1" s="316"/>
      <c r="G1" s="316"/>
      <c r="H1" s="164"/>
    </row>
    <row r="2" spans="1:8" ht="22.5" customHeight="1" thickBot="1" x14ac:dyDescent="0.3">
      <c r="F2" s="315" t="s">
        <v>313</v>
      </c>
      <c r="G2" s="315"/>
      <c r="H2" s="164"/>
    </row>
    <row r="3" spans="1:8" s="128" customFormat="1" ht="50.25" customHeight="1" thickBot="1" x14ac:dyDescent="0.25">
      <c r="A3" s="132" t="s">
        <v>352</v>
      </c>
      <c r="B3" s="131" t="s">
        <v>351</v>
      </c>
      <c r="C3" s="131" t="s">
        <v>350</v>
      </c>
      <c r="D3" s="131" t="s">
        <v>668</v>
      </c>
      <c r="E3" s="131" t="s">
        <v>669</v>
      </c>
      <c r="F3" s="185" t="s">
        <v>663</v>
      </c>
      <c r="G3" s="184" t="s">
        <v>670</v>
      </c>
      <c r="H3" s="317" t="s">
        <v>667</v>
      </c>
    </row>
    <row r="4" spans="1:8" ht="12" customHeight="1" thickBot="1" x14ac:dyDescent="0.25">
      <c r="A4" s="183" t="s">
        <v>5</v>
      </c>
      <c r="B4" s="182" t="s">
        <v>6</v>
      </c>
      <c r="C4" s="182" t="s">
        <v>7</v>
      </c>
      <c r="D4" s="182" t="s">
        <v>8</v>
      </c>
      <c r="E4" s="182" t="s">
        <v>9</v>
      </c>
      <c r="F4" s="181" t="s">
        <v>309</v>
      </c>
      <c r="G4" s="180" t="s">
        <v>349</v>
      </c>
      <c r="H4" s="317"/>
    </row>
    <row r="5" spans="1:8" ht="15.95" customHeight="1" x14ac:dyDescent="0.2">
      <c r="A5" s="179" t="s">
        <v>671</v>
      </c>
      <c r="B5" s="281"/>
      <c r="C5" s="282" t="s">
        <v>672</v>
      </c>
      <c r="D5" s="281"/>
      <c r="E5" s="281">
        <v>1867000</v>
      </c>
      <c r="F5" s="283">
        <v>1866900</v>
      </c>
      <c r="G5" s="284">
        <f>P5+D5+F5</f>
        <v>1866900</v>
      </c>
      <c r="H5" s="317"/>
    </row>
    <row r="6" spans="1:8" ht="15.95" customHeight="1" x14ac:dyDescent="0.2">
      <c r="A6" s="176" t="s">
        <v>673</v>
      </c>
      <c r="B6" s="281"/>
      <c r="C6" s="285">
        <v>2025</v>
      </c>
      <c r="D6" s="281">
        <v>0</v>
      </c>
      <c r="E6" s="281">
        <v>264480</v>
      </c>
      <c r="F6" s="283">
        <v>266040</v>
      </c>
      <c r="G6" s="284">
        <f>+D6+F6</f>
        <v>266040</v>
      </c>
      <c r="H6" s="317"/>
    </row>
    <row r="7" spans="1:8" ht="15.95" customHeight="1" x14ac:dyDescent="0.2">
      <c r="A7" s="288" t="s">
        <v>674</v>
      </c>
      <c r="B7" s="281"/>
      <c r="C7" s="285">
        <v>2025</v>
      </c>
      <c r="D7" s="281">
        <v>0</v>
      </c>
      <c r="E7" s="281">
        <v>184900</v>
      </c>
      <c r="F7" s="283">
        <v>184900</v>
      </c>
      <c r="G7" s="284">
        <f t="shared" ref="G7:G9" si="0">+D7+F7</f>
        <v>184900</v>
      </c>
      <c r="H7" s="317"/>
    </row>
    <row r="8" spans="1:8" ht="15.95" customHeight="1" x14ac:dyDescent="0.2">
      <c r="A8" s="178" t="s">
        <v>603</v>
      </c>
      <c r="B8" s="281"/>
      <c r="C8" s="285">
        <v>2025</v>
      </c>
      <c r="D8" s="281"/>
      <c r="E8" s="281">
        <v>3000000</v>
      </c>
      <c r="F8" s="283">
        <v>0</v>
      </c>
      <c r="G8" s="284">
        <v>0</v>
      </c>
      <c r="H8" s="317"/>
    </row>
    <row r="9" spans="1:8" ht="15.95" customHeight="1" x14ac:dyDescent="0.2">
      <c r="A9" s="176" t="s">
        <v>675</v>
      </c>
      <c r="B9" s="281"/>
      <c r="C9" s="285">
        <v>2025</v>
      </c>
      <c r="D9" s="281"/>
      <c r="E9" s="281">
        <v>179700</v>
      </c>
      <c r="F9" s="283">
        <v>179800</v>
      </c>
      <c r="G9" s="284">
        <f t="shared" si="0"/>
        <v>179800</v>
      </c>
      <c r="H9" s="317"/>
    </row>
    <row r="10" spans="1:8" ht="15.95" customHeight="1" x14ac:dyDescent="0.2">
      <c r="A10" s="278"/>
      <c r="B10" s="281"/>
      <c r="C10" s="285"/>
      <c r="D10" s="281"/>
      <c r="E10" s="281"/>
      <c r="F10" s="281"/>
      <c r="G10" s="284"/>
      <c r="H10" s="317"/>
    </row>
    <row r="11" spans="1:8" ht="15.95" customHeight="1" x14ac:dyDescent="0.2">
      <c r="A11" s="278"/>
      <c r="B11" s="281"/>
      <c r="C11" s="285"/>
      <c r="D11" s="281"/>
      <c r="E11" s="281"/>
      <c r="F11" s="281"/>
      <c r="G11" s="286"/>
      <c r="H11" s="317"/>
    </row>
    <row r="12" spans="1:8" ht="15.95" customHeight="1" x14ac:dyDescent="0.2">
      <c r="A12" s="280"/>
      <c r="B12" s="190"/>
      <c r="C12" s="190"/>
      <c r="D12" s="190"/>
      <c r="E12" s="190"/>
      <c r="F12" s="190"/>
      <c r="H12" s="317"/>
    </row>
    <row r="13" spans="1:8" ht="15.95" customHeight="1" x14ac:dyDescent="0.2">
      <c r="A13" s="279"/>
      <c r="B13" s="174"/>
      <c r="C13" s="175"/>
      <c r="D13" s="174"/>
      <c r="E13" s="174"/>
      <c r="F13" s="174"/>
      <c r="G13" s="277">
        <f t="shared" ref="G13:G21" si="1">+D13+F13</f>
        <v>0</v>
      </c>
      <c r="H13" s="317"/>
    </row>
    <row r="14" spans="1:8" ht="15.95" customHeight="1" x14ac:dyDescent="0.2">
      <c r="A14" s="279"/>
      <c r="B14" s="174"/>
      <c r="C14" s="175"/>
      <c r="D14" s="174"/>
      <c r="E14" s="174"/>
      <c r="F14" s="174"/>
      <c r="G14" s="277">
        <f t="shared" si="1"/>
        <v>0</v>
      </c>
      <c r="H14" s="317"/>
    </row>
    <row r="15" spans="1:8" ht="15.95" customHeight="1" x14ac:dyDescent="0.2">
      <c r="A15" s="279"/>
      <c r="B15" s="174"/>
      <c r="C15" s="175"/>
      <c r="D15" s="174"/>
      <c r="E15" s="174"/>
      <c r="F15" s="174"/>
      <c r="G15" s="277">
        <f t="shared" si="1"/>
        <v>0</v>
      </c>
      <c r="H15" s="317"/>
    </row>
    <row r="16" spans="1:8" ht="15.95" customHeight="1" x14ac:dyDescent="0.2">
      <c r="A16" s="279"/>
      <c r="B16" s="174"/>
      <c r="C16" s="175"/>
      <c r="D16" s="174"/>
      <c r="E16" s="174"/>
      <c r="F16" s="174"/>
      <c r="G16" s="277">
        <f t="shared" si="1"/>
        <v>0</v>
      </c>
      <c r="H16" s="317"/>
    </row>
    <row r="17" spans="1:8" ht="15.95" customHeight="1" x14ac:dyDescent="0.2">
      <c r="A17" s="101"/>
      <c r="B17" s="174"/>
      <c r="C17" s="175"/>
      <c r="D17" s="174"/>
      <c r="E17" s="174"/>
      <c r="F17" s="173"/>
      <c r="G17" s="169">
        <f t="shared" si="1"/>
        <v>0</v>
      </c>
      <c r="H17" s="317"/>
    </row>
    <row r="18" spans="1:8" ht="15.95" customHeight="1" x14ac:dyDescent="0.2">
      <c r="A18" s="101"/>
      <c r="B18" s="174"/>
      <c r="C18" s="175"/>
      <c r="D18" s="174"/>
      <c r="E18" s="174"/>
      <c r="F18" s="173"/>
      <c r="G18" s="169">
        <f t="shared" si="1"/>
        <v>0</v>
      </c>
      <c r="H18" s="317"/>
    </row>
    <row r="19" spans="1:8" ht="15.95" customHeight="1" x14ac:dyDescent="0.2">
      <c r="A19" s="101"/>
      <c r="B19" s="174"/>
      <c r="C19" s="175"/>
      <c r="D19" s="174"/>
      <c r="E19" s="174"/>
      <c r="F19" s="173"/>
      <c r="G19" s="169">
        <f t="shared" si="1"/>
        <v>0</v>
      </c>
      <c r="H19" s="317"/>
    </row>
    <row r="20" spans="1:8" ht="15.95" customHeight="1" x14ac:dyDescent="0.2">
      <c r="A20" s="101"/>
      <c r="B20" s="174"/>
      <c r="C20" s="175"/>
      <c r="D20" s="174"/>
      <c r="E20" s="174"/>
      <c r="F20" s="173"/>
      <c r="G20" s="169">
        <f t="shared" si="1"/>
        <v>0</v>
      </c>
      <c r="H20" s="317"/>
    </row>
    <row r="21" spans="1:8" ht="15.95" customHeight="1" thickBot="1" x14ac:dyDescent="0.25">
      <c r="A21" s="113"/>
      <c r="B21" s="171"/>
      <c r="C21" s="172"/>
      <c r="D21" s="171"/>
      <c r="E21" s="171"/>
      <c r="F21" s="170"/>
      <c r="G21" s="169">
        <f t="shared" si="1"/>
        <v>0</v>
      </c>
      <c r="H21" s="317"/>
    </row>
    <row r="22" spans="1:8" s="165" customFormat="1" ht="18" customHeight="1" thickBot="1" x14ac:dyDescent="0.25">
      <c r="A22" s="168" t="s">
        <v>348</v>
      </c>
      <c r="B22" s="166">
        <f>SUM(B5:B21)</f>
        <v>0</v>
      </c>
      <c r="C22" s="167"/>
      <c r="D22" s="166">
        <f>SUM(D5:D21)</f>
        <v>0</v>
      </c>
      <c r="E22" s="166">
        <f>SUM(E5:E21)</f>
        <v>5496080</v>
      </c>
      <c r="F22" s="166">
        <f>SUM(F5:F21)</f>
        <v>2497640</v>
      </c>
      <c r="G22" s="166">
        <f>SUM(G5:G21)</f>
        <v>2497640</v>
      </c>
      <c r="H22" s="317"/>
    </row>
    <row r="23" spans="1:8" x14ac:dyDescent="0.2">
      <c r="F23" s="165"/>
      <c r="G23" s="165"/>
      <c r="H23" s="164"/>
    </row>
    <row r="24" spans="1:8" x14ac:dyDescent="0.2">
      <c r="H24" s="164"/>
    </row>
    <row r="25" spans="1:8" x14ac:dyDescent="0.2">
      <c r="H25" s="164"/>
    </row>
    <row r="26" spans="1:8" x14ac:dyDescent="0.2">
      <c r="H26" s="164"/>
    </row>
    <row r="27" spans="1:8" x14ac:dyDescent="0.2">
      <c r="H27" s="164"/>
    </row>
    <row r="28" spans="1:8" x14ac:dyDescent="0.2">
      <c r="H28" s="164"/>
    </row>
    <row r="29" spans="1:8" x14ac:dyDescent="0.2">
      <c r="H29" s="163"/>
    </row>
    <row r="30" spans="1:8" x14ac:dyDescent="0.2">
      <c r="H30" s="163"/>
    </row>
    <row r="31" spans="1:8" x14ac:dyDescent="0.2">
      <c r="H31" s="163"/>
    </row>
  </sheetData>
  <mergeCells count="3">
    <mergeCell ref="F2:G2"/>
    <mergeCell ref="A1:G1"/>
    <mergeCell ref="H3:H22"/>
  </mergeCells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H23"/>
  <sheetViews>
    <sheetView zoomScaleNormal="100" zoomScaleSheetLayoutView="130" workbookViewId="0">
      <selection activeCell="A2" sqref="A2:G23"/>
    </sheetView>
  </sheetViews>
  <sheetFormatPr defaultColWidth="9.33203125" defaultRowHeight="12.75" x14ac:dyDescent="0.2"/>
  <cols>
    <col min="1" max="1" width="48.1640625" style="93" customWidth="1"/>
    <col min="2" max="7" width="15.83203125" style="92" customWidth="1"/>
    <col min="8" max="8" width="4.1640625" style="92" customWidth="1"/>
    <col min="9" max="9" width="13.83203125" style="92" customWidth="1"/>
    <col min="10" max="16384" width="9.33203125" style="92"/>
  </cols>
  <sheetData>
    <row r="1" spans="1:8" ht="24.75" customHeight="1" x14ac:dyDescent="0.2">
      <c r="A1" s="316" t="s">
        <v>355</v>
      </c>
      <c r="B1" s="316"/>
      <c r="C1" s="316"/>
      <c r="D1" s="316"/>
      <c r="E1" s="316"/>
      <c r="F1" s="316"/>
      <c r="G1" s="316"/>
      <c r="H1" s="94"/>
    </row>
    <row r="2" spans="1:8" ht="23.25" customHeight="1" thickBot="1" x14ac:dyDescent="0.3">
      <c r="F2" s="315" t="s">
        <v>313</v>
      </c>
      <c r="G2" s="315"/>
      <c r="H2" s="94"/>
    </row>
    <row r="3" spans="1:8" s="128" customFormat="1" ht="48.75" customHeight="1" thickBot="1" x14ac:dyDescent="0.25">
      <c r="A3" s="132" t="s">
        <v>354</v>
      </c>
      <c r="B3" s="131" t="s">
        <v>351</v>
      </c>
      <c r="C3" s="131" t="s">
        <v>350</v>
      </c>
      <c r="D3" s="131" t="s">
        <v>668</v>
      </c>
      <c r="E3" s="131" t="s">
        <v>669</v>
      </c>
      <c r="F3" s="185" t="s">
        <v>663</v>
      </c>
      <c r="G3" s="184" t="s">
        <v>677</v>
      </c>
      <c r="H3" s="317" t="s">
        <v>678</v>
      </c>
    </row>
    <row r="4" spans="1:8" ht="15" customHeight="1" thickBot="1" x14ac:dyDescent="0.25">
      <c r="A4" s="183" t="s">
        <v>5</v>
      </c>
      <c r="B4" s="182" t="s">
        <v>6</v>
      </c>
      <c r="C4" s="182" t="s">
        <v>7</v>
      </c>
      <c r="D4" s="182" t="s">
        <v>8</v>
      </c>
      <c r="E4" s="182" t="s">
        <v>9</v>
      </c>
      <c r="F4" s="181" t="s">
        <v>309</v>
      </c>
      <c r="G4" s="180" t="s">
        <v>349</v>
      </c>
      <c r="H4" s="317"/>
    </row>
    <row r="5" spans="1:8" ht="15.95" customHeight="1" x14ac:dyDescent="0.2">
      <c r="A5" s="288" t="s">
        <v>658</v>
      </c>
      <c r="B5" s="190"/>
      <c r="C5" s="287">
        <v>2025</v>
      </c>
      <c r="D5" s="190">
        <v>0</v>
      </c>
      <c r="E5" s="190">
        <v>800000</v>
      </c>
      <c r="F5" s="190">
        <v>0</v>
      </c>
      <c r="G5" s="284">
        <v>0</v>
      </c>
      <c r="H5" s="317"/>
    </row>
    <row r="6" spans="1:8" ht="15.95" customHeight="1" x14ac:dyDescent="0.2">
      <c r="A6" s="288" t="s">
        <v>676</v>
      </c>
      <c r="B6" s="281"/>
      <c r="C6" s="285">
        <v>2025</v>
      </c>
      <c r="D6" s="281"/>
      <c r="E6" s="281">
        <v>6648166</v>
      </c>
      <c r="F6" s="283">
        <v>6348166</v>
      </c>
      <c r="G6" s="284">
        <f t="shared" ref="G6:G10" si="0">D6+F6</f>
        <v>6348166</v>
      </c>
      <c r="H6" s="317"/>
    </row>
    <row r="7" spans="1:8" ht="15.95" customHeight="1" x14ac:dyDescent="0.2">
      <c r="A7" s="276" t="s">
        <v>679</v>
      </c>
      <c r="B7" s="281"/>
      <c r="C7" s="285">
        <v>2025</v>
      </c>
      <c r="D7" s="281"/>
      <c r="E7" s="281">
        <v>2255800</v>
      </c>
      <c r="F7" s="281">
        <v>1955800</v>
      </c>
      <c r="G7" s="284">
        <f t="shared" si="0"/>
        <v>1955800</v>
      </c>
      <c r="H7" s="318"/>
    </row>
    <row r="8" spans="1:8" ht="15.95" customHeight="1" x14ac:dyDescent="0.2">
      <c r="A8" s="280" t="s">
        <v>680</v>
      </c>
      <c r="B8" s="190"/>
      <c r="C8" s="297">
        <v>2025</v>
      </c>
      <c r="D8" s="190"/>
      <c r="E8" s="190">
        <v>6933500</v>
      </c>
      <c r="F8" s="190">
        <v>6933500</v>
      </c>
      <c r="G8" s="284">
        <f t="shared" si="0"/>
        <v>6933500</v>
      </c>
      <c r="H8" s="318"/>
    </row>
    <row r="9" spans="1:8" ht="15.95" customHeight="1" x14ac:dyDescent="0.2">
      <c r="A9" s="289" t="s">
        <v>681</v>
      </c>
      <c r="B9" s="281"/>
      <c r="C9" s="285">
        <v>2025</v>
      </c>
      <c r="D9" s="281"/>
      <c r="E9" s="281">
        <v>650000</v>
      </c>
      <c r="F9" s="281">
        <v>650000</v>
      </c>
      <c r="G9" s="284">
        <f t="shared" si="0"/>
        <v>650000</v>
      </c>
      <c r="H9" s="318"/>
    </row>
    <row r="10" spans="1:8" ht="15.95" customHeight="1" x14ac:dyDescent="0.2">
      <c r="A10" s="289" t="s">
        <v>682</v>
      </c>
      <c r="B10" s="281"/>
      <c r="C10" s="285">
        <v>2025</v>
      </c>
      <c r="D10" s="281"/>
      <c r="E10" s="281">
        <v>1423580</v>
      </c>
      <c r="F10" s="281">
        <v>1423520</v>
      </c>
      <c r="G10" s="284">
        <f t="shared" si="0"/>
        <v>1423520</v>
      </c>
      <c r="H10" s="318"/>
    </row>
    <row r="11" spans="1:8" ht="15.95" customHeight="1" x14ac:dyDescent="0.2">
      <c r="A11" s="288"/>
      <c r="B11" s="281"/>
      <c r="C11" s="285"/>
      <c r="D11" s="281"/>
      <c r="E11" s="281"/>
      <c r="F11" s="283"/>
      <c r="G11" s="284"/>
      <c r="H11" s="317"/>
    </row>
    <row r="12" spans="1:8" ht="15.95" customHeight="1" x14ac:dyDescent="0.2">
      <c r="A12" s="288"/>
      <c r="B12" s="281"/>
      <c r="C12" s="285"/>
      <c r="D12" s="281"/>
      <c r="E12" s="281"/>
      <c r="F12" s="283"/>
      <c r="G12" s="284">
        <f t="shared" ref="G12:G22" si="1">+D12+F12</f>
        <v>0</v>
      </c>
      <c r="H12" s="317"/>
    </row>
    <row r="13" spans="1:8" ht="15.95" customHeight="1" x14ac:dyDescent="0.2">
      <c r="A13" s="288"/>
      <c r="B13" s="281"/>
      <c r="C13" s="285"/>
      <c r="D13" s="281"/>
      <c r="E13" s="281"/>
      <c r="F13" s="283"/>
      <c r="G13" s="284">
        <f t="shared" si="1"/>
        <v>0</v>
      </c>
      <c r="H13" s="317"/>
    </row>
    <row r="14" spans="1:8" ht="15.95" customHeight="1" x14ac:dyDescent="0.2">
      <c r="A14" s="189"/>
      <c r="B14" s="281"/>
      <c r="C14" s="285"/>
      <c r="D14" s="281"/>
      <c r="E14" s="281"/>
      <c r="F14" s="283"/>
      <c r="G14" s="284">
        <f t="shared" si="1"/>
        <v>0</v>
      </c>
      <c r="H14" s="317"/>
    </row>
    <row r="15" spans="1:8" ht="15.95" customHeight="1" x14ac:dyDescent="0.2">
      <c r="A15" s="189"/>
      <c r="B15" s="174"/>
      <c r="C15" s="177"/>
      <c r="D15" s="174"/>
      <c r="E15" s="174"/>
      <c r="F15" s="173"/>
      <c r="G15" s="169">
        <f t="shared" si="1"/>
        <v>0</v>
      </c>
      <c r="H15" s="317"/>
    </row>
    <row r="16" spans="1:8" ht="15.95" customHeight="1" x14ac:dyDescent="0.2">
      <c r="A16" s="189"/>
      <c r="B16" s="174"/>
      <c r="C16" s="177"/>
      <c r="D16" s="174"/>
      <c r="E16" s="174"/>
      <c r="F16" s="173"/>
      <c r="G16" s="169">
        <f t="shared" si="1"/>
        <v>0</v>
      </c>
      <c r="H16" s="317"/>
    </row>
    <row r="17" spans="1:8" ht="15.95" customHeight="1" x14ac:dyDescent="0.2">
      <c r="A17" s="189"/>
      <c r="B17" s="174"/>
      <c r="C17" s="177"/>
      <c r="D17" s="174"/>
      <c r="E17" s="174"/>
      <c r="F17" s="173"/>
      <c r="G17" s="169">
        <f t="shared" si="1"/>
        <v>0</v>
      </c>
      <c r="H17" s="317"/>
    </row>
    <row r="18" spans="1:8" ht="15.95" customHeight="1" x14ac:dyDescent="0.2">
      <c r="A18" s="189"/>
      <c r="B18" s="174"/>
      <c r="C18" s="177"/>
      <c r="D18" s="174"/>
      <c r="E18" s="174"/>
      <c r="F18" s="173"/>
      <c r="G18" s="169">
        <f t="shared" si="1"/>
        <v>0</v>
      </c>
      <c r="H18" s="317"/>
    </row>
    <row r="19" spans="1:8" ht="15.95" customHeight="1" x14ac:dyDescent="0.2">
      <c r="A19" s="189"/>
      <c r="B19" s="174"/>
      <c r="C19" s="177"/>
      <c r="D19" s="174"/>
      <c r="E19" s="174"/>
      <c r="F19" s="173"/>
      <c r="G19" s="169">
        <f t="shared" si="1"/>
        <v>0</v>
      </c>
      <c r="H19" s="317"/>
    </row>
    <row r="20" spans="1:8" ht="15.95" customHeight="1" x14ac:dyDescent="0.2">
      <c r="A20" s="189"/>
      <c r="B20" s="174"/>
      <c r="C20" s="177"/>
      <c r="D20" s="174"/>
      <c r="E20" s="174"/>
      <c r="F20" s="173"/>
      <c r="G20" s="169">
        <f t="shared" si="1"/>
        <v>0</v>
      </c>
      <c r="H20" s="317"/>
    </row>
    <row r="21" spans="1:8" ht="15.95" customHeight="1" x14ac:dyDescent="0.2">
      <c r="A21" s="189"/>
      <c r="B21" s="174"/>
      <c r="C21" s="177"/>
      <c r="D21" s="174"/>
      <c r="E21" s="174"/>
      <c r="F21" s="173"/>
      <c r="G21" s="169">
        <f t="shared" si="1"/>
        <v>0</v>
      </c>
      <c r="H21" s="317"/>
    </row>
    <row r="22" spans="1:8" ht="15.95" customHeight="1" thickBot="1" x14ac:dyDescent="0.25">
      <c r="A22" s="188"/>
      <c r="B22" s="171"/>
      <c r="C22" s="187"/>
      <c r="D22" s="171"/>
      <c r="E22" s="171"/>
      <c r="F22" s="170"/>
      <c r="G22" s="169">
        <f t="shared" si="1"/>
        <v>0</v>
      </c>
      <c r="H22" s="317"/>
    </row>
    <row r="23" spans="1:8" s="165" customFormat="1" ht="18" customHeight="1" thickBot="1" x14ac:dyDescent="0.25">
      <c r="A23" s="168" t="s">
        <v>348</v>
      </c>
      <c r="B23" s="166">
        <f>SUM(B5:B22)</f>
        <v>0</v>
      </c>
      <c r="C23" s="167"/>
      <c r="D23" s="166">
        <f>SUM(D5:D22)</f>
        <v>0</v>
      </c>
      <c r="E23" s="166">
        <f>SUM(E5:E22)</f>
        <v>18711046</v>
      </c>
      <c r="F23" s="166">
        <f>SUM(F5:F22)</f>
        <v>17310986</v>
      </c>
      <c r="G23" s="186">
        <f>SUM(G5:G22)</f>
        <v>17310986</v>
      </c>
      <c r="H23" s="317"/>
    </row>
  </sheetData>
  <mergeCells count="3">
    <mergeCell ref="F2:G2"/>
    <mergeCell ref="A1:G1"/>
    <mergeCell ref="H3:H2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"/>
  <sheetViews>
    <sheetView workbookViewId="0">
      <selection activeCell="A4" sqref="A4:C20"/>
    </sheetView>
  </sheetViews>
  <sheetFormatPr defaultRowHeight="12.75" x14ac:dyDescent="0.2"/>
  <cols>
    <col min="2" max="2" width="64.6640625" customWidth="1"/>
    <col min="3" max="3" width="25.33203125" customWidth="1"/>
  </cols>
  <sheetData>
    <row r="1" spans="1:3" x14ac:dyDescent="0.2">
      <c r="A1" s="323" t="s">
        <v>683</v>
      </c>
      <c r="B1" s="323"/>
      <c r="C1" s="323"/>
    </row>
    <row r="2" spans="1:3" x14ac:dyDescent="0.2">
      <c r="A2" s="319" t="s">
        <v>383</v>
      </c>
      <c r="B2" s="319"/>
      <c r="C2" s="319"/>
    </row>
    <row r="3" spans="1:3" ht="13.5" thickBot="1" x14ac:dyDescent="0.25">
      <c r="A3" s="319" t="s">
        <v>684</v>
      </c>
      <c r="B3" s="319"/>
      <c r="C3" s="319"/>
    </row>
    <row r="4" spans="1:3" ht="31.5" customHeight="1" x14ac:dyDescent="0.2">
      <c r="A4" s="320" t="s">
        <v>382</v>
      </c>
      <c r="B4" s="321"/>
      <c r="C4" s="322"/>
    </row>
    <row r="5" spans="1:3" ht="60" x14ac:dyDescent="0.2">
      <c r="A5" s="248"/>
      <c r="B5" s="196" t="s">
        <v>310</v>
      </c>
      <c r="C5" s="247" t="s">
        <v>380</v>
      </c>
    </row>
    <row r="6" spans="1:3" ht="15" x14ac:dyDescent="0.2">
      <c r="A6" s="248">
        <v>1</v>
      </c>
      <c r="B6" s="196">
        <v>2</v>
      </c>
      <c r="C6" s="247">
        <v>3</v>
      </c>
    </row>
    <row r="7" spans="1:3" x14ac:dyDescent="0.2">
      <c r="A7" s="239" t="s">
        <v>379</v>
      </c>
      <c r="B7" s="192" t="s">
        <v>378</v>
      </c>
      <c r="C7" s="238">
        <v>32444146</v>
      </c>
    </row>
    <row r="8" spans="1:3" x14ac:dyDescent="0.2">
      <c r="A8" s="239" t="s">
        <v>377</v>
      </c>
      <c r="B8" s="195" t="s">
        <v>376</v>
      </c>
      <c r="C8" s="240">
        <v>163435</v>
      </c>
    </row>
    <row r="9" spans="1:3" ht="25.5" x14ac:dyDescent="0.2">
      <c r="A9" s="239" t="s">
        <v>375</v>
      </c>
      <c r="B9" s="195" t="s">
        <v>374</v>
      </c>
      <c r="C9" s="240">
        <v>32280711</v>
      </c>
    </row>
    <row r="10" spans="1:3" x14ac:dyDescent="0.2">
      <c r="A10" s="239" t="s">
        <v>373</v>
      </c>
      <c r="B10" s="192" t="s">
        <v>372</v>
      </c>
      <c r="C10" s="238">
        <v>34511199</v>
      </c>
    </row>
    <row r="11" spans="1:3" ht="25.5" x14ac:dyDescent="0.2">
      <c r="A11" s="239" t="s">
        <v>371</v>
      </c>
      <c r="B11" s="195" t="s">
        <v>370</v>
      </c>
      <c r="C11" s="240">
        <v>-251486211</v>
      </c>
    </row>
    <row r="12" spans="1:3" ht="25.5" x14ac:dyDescent="0.2">
      <c r="A12" s="239" t="s">
        <v>369</v>
      </c>
      <c r="B12" s="195" t="s">
        <v>368</v>
      </c>
      <c r="C12" s="240">
        <v>304288121</v>
      </c>
    </row>
    <row r="13" spans="1:3" ht="25.5" x14ac:dyDescent="0.2">
      <c r="A13" s="239" t="s">
        <v>367</v>
      </c>
      <c r="B13" s="195" t="s">
        <v>366</v>
      </c>
      <c r="C13" s="240">
        <v>-19662733</v>
      </c>
    </row>
    <row r="14" spans="1:3" ht="25.5" x14ac:dyDescent="0.2">
      <c r="A14" s="239" t="s">
        <v>365</v>
      </c>
      <c r="B14" s="290" t="s">
        <v>685</v>
      </c>
      <c r="C14" s="240">
        <v>-693420</v>
      </c>
    </row>
    <row r="15" spans="1:3" ht="25.5" x14ac:dyDescent="0.2">
      <c r="A15" s="239" t="s">
        <v>363</v>
      </c>
      <c r="B15" s="290" t="s">
        <v>652</v>
      </c>
      <c r="C15" s="240">
        <v>-693420</v>
      </c>
    </row>
    <row r="16" spans="1:3" ht="38.25" x14ac:dyDescent="0.2">
      <c r="A16" s="239" t="s">
        <v>360</v>
      </c>
      <c r="B16" s="292" t="s">
        <v>364</v>
      </c>
      <c r="C16" s="240">
        <v>-5999</v>
      </c>
    </row>
    <row r="17" spans="1:3" x14ac:dyDescent="0.2">
      <c r="A17" s="239" t="s">
        <v>359</v>
      </c>
      <c r="B17" s="195" t="s">
        <v>362</v>
      </c>
      <c r="C17" s="240">
        <v>-672603</v>
      </c>
    </row>
    <row r="18" spans="1:3" ht="25.5" x14ac:dyDescent="0.2">
      <c r="A18" s="239" t="s">
        <v>357</v>
      </c>
      <c r="B18" s="195" t="s">
        <v>361</v>
      </c>
      <c r="C18" s="240">
        <v>-672603</v>
      </c>
    </row>
    <row r="19" spans="1:3" ht="25.5" x14ac:dyDescent="0.2">
      <c r="A19" s="239" t="s">
        <v>653</v>
      </c>
      <c r="B19" s="192" t="s">
        <v>358</v>
      </c>
      <c r="C19" s="238">
        <v>66995345</v>
      </c>
    </row>
    <row r="20" spans="1:3" ht="26.25" thickBot="1" x14ac:dyDescent="0.25">
      <c r="A20" s="239" t="s">
        <v>686</v>
      </c>
      <c r="B20" s="293" t="s">
        <v>356</v>
      </c>
      <c r="C20" s="294">
        <v>66955345</v>
      </c>
    </row>
    <row r="21" spans="1:3" x14ac:dyDescent="0.2">
      <c r="A21" s="291"/>
    </row>
  </sheetData>
  <mergeCells count="4">
    <mergeCell ref="A3:C3"/>
    <mergeCell ref="A4:C4"/>
    <mergeCell ref="A1:C1"/>
    <mergeCell ref="A2:C2"/>
  </mergeCells>
  <phoneticPr fontId="1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19"/>
  <sheetViews>
    <sheetView topLeftCell="A93" zoomScale="120" zoomScaleNormal="120" zoomScaleSheetLayoutView="98" workbookViewId="0">
      <selection activeCell="A4" sqref="A4:K118"/>
    </sheetView>
  </sheetViews>
  <sheetFormatPr defaultRowHeight="12.75" x14ac:dyDescent="0.2"/>
  <cols>
    <col min="8" max="8" width="9.33203125" hidden="1" customWidth="1"/>
    <col min="9" max="9" width="12.6640625" customWidth="1"/>
    <col min="10" max="10" width="11.5" customWidth="1"/>
  </cols>
  <sheetData>
    <row r="1" spans="1:34" x14ac:dyDescent="0.2">
      <c r="A1" s="206"/>
      <c r="B1" s="205"/>
      <c r="C1" s="205"/>
      <c r="D1" s="205"/>
      <c r="F1" s="324" t="s">
        <v>688</v>
      </c>
      <c r="G1" s="324"/>
      <c r="H1" s="324"/>
      <c r="I1" s="324"/>
      <c r="J1" s="324"/>
      <c r="K1" s="324"/>
      <c r="L1" s="205"/>
      <c r="M1" s="205"/>
      <c r="N1" s="205"/>
      <c r="O1" s="205"/>
    </row>
    <row r="2" spans="1:34" x14ac:dyDescent="0.2">
      <c r="A2" s="319" t="s">
        <v>383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204"/>
      <c r="M2" s="204"/>
      <c r="N2" s="204"/>
      <c r="O2" s="204"/>
    </row>
    <row r="3" spans="1:34" x14ac:dyDescent="0.2">
      <c r="A3" s="319" t="s">
        <v>687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204"/>
      <c r="M3" s="204"/>
      <c r="N3" s="204"/>
      <c r="O3" s="204"/>
    </row>
    <row r="4" spans="1:34" ht="13.5" thickBot="1" x14ac:dyDescent="0.25">
      <c r="A4" s="327" t="s">
        <v>465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203"/>
      <c r="M4" s="203"/>
      <c r="N4" s="203"/>
      <c r="O4" s="203"/>
    </row>
    <row r="5" spans="1:34" ht="27" thickTop="1" thickBot="1" x14ac:dyDescent="0.25">
      <c r="A5" s="328" t="s">
        <v>310</v>
      </c>
      <c r="B5" s="328"/>
      <c r="C5" s="328"/>
      <c r="D5" s="328"/>
      <c r="E5" s="328"/>
      <c r="F5" s="328"/>
      <c r="G5" s="328"/>
      <c r="H5" s="328"/>
      <c r="I5" s="202" t="s">
        <v>464</v>
      </c>
      <c r="J5" s="202" t="s">
        <v>463</v>
      </c>
      <c r="K5" s="201" t="s">
        <v>462</v>
      </c>
    </row>
    <row r="6" spans="1:34" ht="13.5" thickTop="1" x14ac:dyDescent="0.2">
      <c r="A6" s="325" t="s">
        <v>461</v>
      </c>
      <c r="B6" s="325"/>
      <c r="C6" s="325"/>
      <c r="D6" s="325"/>
      <c r="E6" s="325"/>
      <c r="F6" s="325"/>
      <c r="G6" s="325"/>
      <c r="H6" s="325"/>
      <c r="I6" s="200" t="s">
        <v>460</v>
      </c>
      <c r="J6" s="200" t="s">
        <v>459</v>
      </c>
      <c r="K6" s="199" t="s">
        <v>458</v>
      </c>
    </row>
    <row r="7" spans="1:34" ht="13.5" thickBot="1" x14ac:dyDescent="0.25">
      <c r="A7" s="326" t="s">
        <v>457</v>
      </c>
      <c r="B7" s="326"/>
      <c r="C7" s="326"/>
      <c r="D7" s="326"/>
      <c r="E7" s="326"/>
      <c r="F7" s="326"/>
      <c r="G7" s="326"/>
      <c r="H7" s="326"/>
      <c r="I7" s="198" t="s">
        <v>395</v>
      </c>
      <c r="J7" s="198" t="s">
        <v>395</v>
      </c>
      <c r="K7" s="197" t="s">
        <v>395</v>
      </c>
    </row>
    <row r="8" spans="1:34" ht="14.25" thickTop="1" thickBot="1" x14ac:dyDescent="0.25">
      <c r="A8" s="326" t="s">
        <v>456</v>
      </c>
      <c r="B8" s="326"/>
      <c r="C8" s="326"/>
      <c r="D8" s="326"/>
      <c r="E8" s="326"/>
      <c r="F8" s="326"/>
      <c r="G8" s="326"/>
      <c r="H8" s="326"/>
      <c r="I8" s="198" t="s">
        <v>608</v>
      </c>
      <c r="J8" s="198" t="s">
        <v>689</v>
      </c>
      <c r="K8" s="197" t="s">
        <v>634</v>
      </c>
    </row>
    <row r="9" spans="1:34" ht="14.25" thickTop="1" thickBot="1" x14ac:dyDescent="0.25">
      <c r="A9" s="326" t="s">
        <v>455</v>
      </c>
      <c r="B9" s="326"/>
      <c r="C9" s="326"/>
      <c r="D9" s="326"/>
      <c r="E9" s="326"/>
      <c r="F9" s="326"/>
      <c r="G9" s="326"/>
      <c r="H9" s="326"/>
      <c r="I9" s="198" t="s">
        <v>607</v>
      </c>
      <c r="J9" s="198" t="s">
        <v>690</v>
      </c>
      <c r="K9" s="197" t="s">
        <v>718</v>
      </c>
    </row>
    <row r="10" spans="1:34" ht="14.25" thickTop="1" thickBot="1" x14ac:dyDescent="0.25">
      <c r="A10" s="326" t="s">
        <v>454</v>
      </c>
      <c r="B10" s="326"/>
      <c r="C10" s="326"/>
      <c r="D10" s="326"/>
      <c r="E10" s="326"/>
      <c r="F10" s="326"/>
      <c r="G10" s="326"/>
      <c r="H10" s="326"/>
      <c r="I10" s="198" t="s">
        <v>452</v>
      </c>
      <c r="J10" s="198" t="s">
        <v>452</v>
      </c>
      <c r="K10" s="197"/>
    </row>
    <row r="11" spans="1:34" ht="14.25" thickTop="1" thickBot="1" x14ac:dyDescent="0.25">
      <c r="A11" s="326" t="s">
        <v>435</v>
      </c>
      <c r="B11" s="326"/>
      <c r="C11" s="326"/>
      <c r="D11" s="326"/>
      <c r="E11" s="326"/>
      <c r="F11" s="326"/>
      <c r="G11" s="326"/>
      <c r="H11" s="326"/>
      <c r="I11" s="198" t="s">
        <v>384</v>
      </c>
      <c r="J11" s="198" t="s">
        <v>384</v>
      </c>
      <c r="K11" s="197" t="s">
        <v>384</v>
      </c>
    </row>
    <row r="12" spans="1:34" ht="14.25" thickTop="1" thickBot="1" x14ac:dyDescent="0.25">
      <c r="A12" s="326" t="s">
        <v>434</v>
      </c>
      <c r="B12" s="326"/>
      <c r="C12" s="326"/>
      <c r="D12" s="326"/>
      <c r="E12" s="326"/>
      <c r="F12" s="326"/>
      <c r="G12" s="326"/>
      <c r="H12" s="326"/>
      <c r="I12" s="198" t="s">
        <v>384</v>
      </c>
      <c r="J12" s="198" t="s">
        <v>384</v>
      </c>
      <c r="K12" s="197" t="s">
        <v>384</v>
      </c>
    </row>
    <row r="13" spans="1:34" ht="14.25" thickTop="1" thickBot="1" x14ac:dyDescent="0.25">
      <c r="A13" s="326" t="s">
        <v>433</v>
      </c>
      <c r="B13" s="326"/>
      <c r="C13" s="326"/>
      <c r="D13" s="326"/>
      <c r="E13" s="326"/>
      <c r="F13" s="326"/>
      <c r="G13" s="326"/>
      <c r="H13" s="326"/>
      <c r="I13" s="198" t="s">
        <v>452</v>
      </c>
      <c r="J13" s="198" t="s">
        <v>452</v>
      </c>
      <c r="K13" s="197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</row>
    <row r="14" spans="1:34" ht="14.25" thickTop="1" thickBot="1" x14ac:dyDescent="0.25">
      <c r="A14" s="326" t="s">
        <v>432</v>
      </c>
      <c r="B14" s="326"/>
      <c r="C14" s="326"/>
      <c r="D14" s="326"/>
      <c r="E14" s="326"/>
      <c r="F14" s="326"/>
      <c r="G14" s="326"/>
      <c r="H14" s="326"/>
      <c r="I14" s="198" t="s">
        <v>384</v>
      </c>
      <c r="J14" s="198" t="s">
        <v>384</v>
      </c>
      <c r="K14" s="197" t="s">
        <v>384</v>
      </c>
    </row>
    <row r="15" spans="1:34" ht="14.25" thickTop="1" thickBot="1" x14ac:dyDescent="0.25">
      <c r="A15" s="326" t="s">
        <v>453</v>
      </c>
      <c r="B15" s="326"/>
      <c r="C15" s="326"/>
      <c r="D15" s="326"/>
      <c r="E15" s="326"/>
      <c r="F15" s="326"/>
      <c r="G15" s="326"/>
      <c r="H15" s="326"/>
      <c r="I15" s="198" t="s">
        <v>607</v>
      </c>
      <c r="J15" s="198" t="s">
        <v>690</v>
      </c>
      <c r="K15" s="197" t="s">
        <v>718</v>
      </c>
    </row>
    <row r="16" spans="1:34" ht="14.25" thickTop="1" thickBot="1" x14ac:dyDescent="0.25">
      <c r="A16" s="326" t="s">
        <v>435</v>
      </c>
      <c r="B16" s="326"/>
      <c r="C16" s="326"/>
      <c r="D16" s="326"/>
      <c r="E16" s="326"/>
      <c r="F16" s="326"/>
      <c r="G16" s="326"/>
      <c r="H16" s="326"/>
      <c r="I16" s="198" t="s">
        <v>384</v>
      </c>
      <c r="J16" s="198" t="s">
        <v>384</v>
      </c>
      <c r="K16" s="197" t="s">
        <v>384</v>
      </c>
    </row>
    <row r="17" spans="1:11" ht="14.25" thickTop="1" thickBot="1" x14ac:dyDescent="0.25">
      <c r="A17" s="326" t="s">
        <v>434</v>
      </c>
      <c r="B17" s="326"/>
      <c r="C17" s="326"/>
      <c r="D17" s="326"/>
      <c r="E17" s="326"/>
      <c r="F17" s="326"/>
      <c r="G17" s="326"/>
      <c r="H17" s="326"/>
      <c r="I17" s="198" t="s">
        <v>384</v>
      </c>
      <c r="J17" s="198" t="s">
        <v>384</v>
      </c>
      <c r="K17" s="197" t="s">
        <v>384</v>
      </c>
    </row>
    <row r="18" spans="1:11" ht="14.25" thickTop="1" thickBot="1" x14ac:dyDescent="0.25">
      <c r="A18" s="326" t="s">
        <v>433</v>
      </c>
      <c r="B18" s="326"/>
      <c r="C18" s="326"/>
      <c r="D18" s="326"/>
      <c r="E18" s="326"/>
      <c r="F18" s="326"/>
      <c r="G18" s="326"/>
      <c r="H18" s="326"/>
      <c r="I18" s="198" t="s">
        <v>607</v>
      </c>
      <c r="J18" s="198" t="s">
        <v>690</v>
      </c>
      <c r="K18" s="197" t="s">
        <v>718</v>
      </c>
    </row>
    <row r="19" spans="1:11" ht="14.25" thickTop="1" thickBot="1" x14ac:dyDescent="0.25">
      <c r="A19" s="326" t="s">
        <v>432</v>
      </c>
      <c r="B19" s="326"/>
      <c r="C19" s="326"/>
      <c r="D19" s="326"/>
      <c r="E19" s="326"/>
      <c r="F19" s="326"/>
      <c r="G19" s="326"/>
      <c r="H19" s="326"/>
      <c r="I19" s="198" t="s">
        <v>384</v>
      </c>
      <c r="J19" s="198" t="s">
        <v>384</v>
      </c>
      <c r="K19" s="197" t="s">
        <v>384</v>
      </c>
    </row>
    <row r="20" spans="1:11" ht="14.25" thickTop="1" thickBot="1" x14ac:dyDescent="0.25">
      <c r="A20" s="326" t="s">
        <v>451</v>
      </c>
      <c r="B20" s="326"/>
      <c r="C20" s="326"/>
      <c r="D20" s="326"/>
      <c r="E20" s="326"/>
      <c r="F20" s="326"/>
      <c r="G20" s="326"/>
      <c r="H20" s="326"/>
      <c r="I20" s="198" t="s">
        <v>384</v>
      </c>
      <c r="J20" s="198" t="s">
        <v>384</v>
      </c>
      <c r="K20" s="197" t="s">
        <v>384</v>
      </c>
    </row>
    <row r="21" spans="1:11" ht="14.25" thickTop="1" thickBot="1" x14ac:dyDescent="0.25">
      <c r="A21" s="326" t="s">
        <v>435</v>
      </c>
      <c r="B21" s="326"/>
      <c r="C21" s="326"/>
      <c r="D21" s="326"/>
      <c r="E21" s="326"/>
      <c r="F21" s="326"/>
      <c r="G21" s="326"/>
      <c r="H21" s="326"/>
      <c r="I21" s="198" t="s">
        <v>384</v>
      </c>
      <c r="J21" s="198" t="s">
        <v>384</v>
      </c>
      <c r="K21" s="197" t="s">
        <v>384</v>
      </c>
    </row>
    <row r="22" spans="1:11" ht="14.25" thickTop="1" thickBot="1" x14ac:dyDescent="0.25">
      <c r="A22" s="326" t="s">
        <v>434</v>
      </c>
      <c r="B22" s="326"/>
      <c r="C22" s="326"/>
      <c r="D22" s="326"/>
      <c r="E22" s="326"/>
      <c r="F22" s="326"/>
      <c r="G22" s="326"/>
      <c r="H22" s="326"/>
      <c r="I22" s="198" t="s">
        <v>384</v>
      </c>
      <c r="J22" s="198" t="s">
        <v>384</v>
      </c>
      <c r="K22" s="197" t="s">
        <v>384</v>
      </c>
    </row>
    <row r="23" spans="1:11" ht="14.25" thickTop="1" thickBot="1" x14ac:dyDescent="0.25">
      <c r="A23" s="326" t="s">
        <v>433</v>
      </c>
      <c r="B23" s="326"/>
      <c r="C23" s="326"/>
      <c r="D23" s="326"/>
      <c r="E23" s="326"/>
      <c r="F23" s="326"/>
      <c r="G23" s="326"/>
      <c r="H23" s="326"/>
      <c r="I23" s="198" t="s">
        <v>384</v>
      </c>
      <c r="J23" s="198" t="s">
        <v>384</v>
      </c>
      <c r="K23" s="197" t="s">
        <v>384</v>
      </c>
    </row>
    <row r="24" spans="1:11" ht="14.25" thickTop="1" thickBot="1" x14ac:dyDescent="0.25">
      <c r="A24" s="326" t="s">
        <v>432</v>
      </c>
      <c r="B24" s="326"/>
      <c r="C24" s="326"/>
      <c r="D24" s="326"/>
      <c r="E24" s="326"/>
      <c r="F24" s="326"/>
      <c r="G24" s="326"/>
      <c r="H24" s="326"/>
      <c r="I24" s="198" t="s">
        <v>384</v>
      </c>
      <c r="J24" s="198" t="s">
        <v>384</v>
      </c>
      <c r="K24" s="197" t="s">
        <v>384</v>
      </c>
    </row>
    <row r="25" spans="1:11" ht="14.25" thickTop="1" thickBot="1" x14ac:dyDescent="0.25">
      <c r="A25" s="326" t="s">
        <v>450</v>
      </c>
      <c r="B25" s="326"/>
      <c r="C25" s="326"/>
      <c r="D25" s="326"/>
      <c r="E25" s="326"/>
      <c r="F25" s="326"/>
      <c r="G25" s="326"/>
      <c r="H25" s="326"/>
      <c r="I25" s="198" t="s">
        <v>609</v>
      </c>
      <c r="J25" s="198" t="s">
        <v>691</v>
      </c>
      <c r="K25" s="197" t="s">
        <v>719</v>
      </c>
    </row>
    <row r="26" spans="1:11" ht="14.25" thickTop="1" thickBot="1" x14ac:dyDescent="0.25">
      <c r="A26" s="326" t="s">
        <v>449</v>
      </c>
      <c r="B26" s="326"/>
      <c r="C26" s="326"/>
      <c r="D26" s="326"/>
      <c r="E26" s="326"/>
      <c r="F26" s="326"/>
      <c r="G26" s="326"/>
      <c r="H26" s="326"/>
      <c r="I26" s="198" t="s">
        <v>610</v>
      </c>
      <c r="J26" s="198" t="s">
        <v>692</v>
      </c>
      <c r="K26" s="197" t="s">
        <v>720</v>
      </c>
    </row>
    <row r="27" spans="1:11" ht="14.25" thickTop="1" thickBot="1" x14ac:dyDescent="0.25">
      <c r="A27" s="326" t="s">
        <v>435</v>
      </c>
      <c r="B27" s="326"/>
      <c r="C27" s="326"/>
      <c r="D27" s="326"/>
      <c r="E27" s="326"/>
      <c r="F27" s="326"/>
      <c r="G27" s="326"/>
      <c r="H27" s="326"/>
      <c r="I27" s="198" t="s">
        <v>611</v>
      </c>
      <c r="J27" s="198" t="s">
        <v>693</v>
      </c>
      <c r="K27" s="197" t="s">
        <v>721</v>
      </c>
    </row>
    <row r="28" spans="1:11" ht="14.25" thickTop="1" thickBot="1" x14ac:dyDescent="0.25">
      <c r="A28" s="326" t="s">
        <v>434</v>
      </c>
      <c r="B28" s="326"/>
      <c r="C28" s="326"/>
      <c r="D28" s="326"/>
      <c r="E28" s="326"/>
      <c r="F28" s="326"/>
      <c r="G28" s="326"/>
      <c r="H28" s="326"/>
      <c r="I28" s="198" t="s">
        <v>384</v>
      </c>
      <c r="J28" s="198" t="s">
        <v>384</v>
      </c>
      <c r="K28" s="197" t="s">
        <v>384</v>
      </c>
    </row>
    <row r="29" spans="1:11" ht="14.25" thickTop="1" thickBot="1" x14ac:dyDescent="0.25">
      <c r="A29" s="326" t="s">
        <v>433</v>
      </c>
      <c r="B29" s="326"/>
      <c r="C29" s="326"/>
      <c r="D29" s="326"/>
      <c r="E29" s="326"/>
      <c r="F29" s="326"/>
      <c r="G29" s="326"/>
      <c r="H29" s="326"/>
      <c r="I29" s="198" t="s">
        <v>612</v>
      </c>
      <c r="J29" s="198" t="s">
        <v>694</v>
      </c>
      <c r="K29" s="197" t="s">
        <v>722</v>
      </c>
    </row>
    <row r="30" spans="1:11" ht="14.25" thickTop="1" thickBot="1" x14ac:dyDescent="0.25">
      <c r="A30" s="326" t="s">
        <v>432</v>
      </c>
      <c r="B30" s="326"/>
      <c r="C30" s="326"/>
      <c r="D30" s="326"/>
      <c r="E30" s="326"/>
      <c r="F30" s="326"/>
      <c r="G30" s="326"/>
      <c r="H30" s="326"/>
      <c r="I30" s="198" t="s">
        <v>613</v>
      </c>
      <c r="J30" s="198" t="s">
        <v>695</v>
      </c>
      <c r="K30" s="197" t="s">
        <v>723</v>
      </c>
    </row>
    <row r="31" spans="1:11" ht="14.25" thickTop="1" thickBot="1" x14ac:dyDescent="0.25">
      <c r="A31" s="326" t="s">
        <v>448</v>
      </c>
      <c r="B31" s="326"/>
      <c r="C31" s="326"/>
      <c r="D31" s="326"/>
      <c r="E31" s="326"/>
      <c r="F31" s="326"/>
      <c r="G31" s="326"/>
      <c r="H31" s="326"/>
      <c r="I31" s="198" t="s">
        <v>614</v>
      </c>
      <c r="J31" s="198" t="s">
        <v>696</v>
      </c>
      <c r="K31" s="197" t="s">
        <v>724</v>
      </c>
    </row>
    <row r="32" spans="1:11" ht="14.25" thickTop="1" thickBot="1" x14ac:dyDescent="0.25">
      <c r="A32" s="326" t="s">
        <v>435</v>
      </c>
      <c r="B32" s="326"/>
      <c r="C32" s="326"/>
      <c r="D32" s="326"/>
      <c r="E32" s="326"/>
      <c r="F32" s="326"/>
      <c r="G32" s="326"/>
      <c r="H32" s="326"/>
      <c r="I32" s="198" t="s">
        <v>384</v>
      </c>
      <c r="J32" s="198" t="s">
        <v>384</v>
      </c>
      <c r="K32" s="197"/>
    </row>
    <row r="33" spans="1:11" ht="14.25" thickTop="1" thickBot="1" x14ac:dyDescent="0.25">
      <c r="A33" s="326" t="s">
        <v>434</v>
      </c>
      <c r="B33" s="326"/>
      <c r="C33" s="326"/>
      <c r="D33" s="326"/>
      <c r="E33" s="326"/>
      <c r="F33" s="326"/>
      <c r="G33" s="326"/>
      <c r="H33" s="326"/>
      <c r="I33" s="198" t="s">
        <v>384</v>
      </c>
      <c r="J33" s="198" t="s">
        <v>384</v>
      </c>
      <c r="K33" s="197" t="s">
        <v>384</v>
      </c>
    </row>
    <row r="34" spans="1:11" ht="14.25" thickTop="1" thickBot="1" x14ac:dyDescent="0.25">
      <c r="A34" s="326" t="s">
        <v>433</v>
      </c>
      <c r="B34" s="326"/>
      <c r="C34" s="326"/>
      <c r="D34" s="326"/>
      <c r="E34" s="326"/>
      <c r="F34" s="326"/>
      <c r="G34" s="326"/>
      <c r="H34" s="326"/>
      <c r="I34" s="198" t="s">
        <v>384</v>
      </c>
      <c r="J34" s="198" t="s">
        <v>384</v>
      </c>
      <c r="K34" s="197"/>
    </row>
    <row r="35" spans="1:11" ht="14.25" thickTop="1" thickBot="1" x14ac:dyDescent="0.25">
      <c r="A35" s="326" t="s">
        <v>432</v>
      </c>
      <c r="B35" s="326"/>
      <c r="C35" s="326"/>
      <c r="D35" s="326"/>
      <c r="E35" s="326"/>
      <c r="F35" s="326"/>
      <c r="G35" s="326"/>
      <c r="H35" s="326"/>
      <c r="I35" s="198" t="s">
        <v>614</v>
      </c>
      <c r="J35" s="198" t="s">
        <v>696</v>
      </c>
      <c r="K35" s="197" t="s">
        <v>724</v>
      </c>
    </row>
    <row r="36" spans="1:11" ht="14.25" thickTop="1" thickBot="1" x14ac:dyDescent="0.25">
      <c r="A36" s="326" t="s">
        <v>447</v>
      </c>
      <c r="B36" s="326"/>
      <c r="C36" s="326"/>
      <c r="D36" s="326"/>
      <c r="E36" s="326"/>
      <c r="F36" s="326"/>
      <c r="G36" s="326"/>
      <c r="H36" s="326"/>
      <c r="I36" s="198" t="s">
        <v>384</v>
      </c>
      <c r="J36" s="198" t="s">
        <v>384</v>
      </c>
      <c r="K36" s="197" t="s">
        <v>384</v>
      </c>
    </row>
    <row r="37" spans="1:11" ht="14.25" thickTop="1" thickBot="1" x14ac:dyDescent="0.25">
      <c r="A37" s="326" t="s">
        <v>435</v>
      </c>
      <c r="B37" s="326"/>
      <c r="C37" s="326"/>
      <c r="D37" s="326"/>
      <c r="E37" s="326"/>
      <c r="F37" s="326"/>
      <c r="G37" s="326"/>
      <c r="H37" s="326"/>
      <c r="I37" s="198" t="s">
        <v>384</v>
      </c>
      <c r="J37" s="198" t="s">
        <v>384</v>
      </c>
      <c r="K37" s="197" t="s">
        <v>384</v>
      </c>
    </row>
    <row r="38" spans="1:11" ht="14.25" thickTop="1" thickBot="1" x14ac:dyDescent="0.25">
      <c r="A38" s="326" t="s">
        <v>434</v>
      </c>
      <c r="B38" s="326"/>
      <c r="C38" s="326"/>
      <c r="D38" s="326"/>
      <c r="E38" s="326"/>
      <c r="F38" s="326"/>
      <c r="G38" s="326"/>
      <c r="H38" s="326"/>
      <c r="I38" s="198" t="s">
        <v>384</v>
      </c>
      <c r="J38" s="198" t="s">
        <v>384</v>
      </c>
      <c r="K38" s="197" t="s">
        <v>384</v>
      </c>
    </row>
    <row r="39" spans="1:11" ht="14.25" thickTop="1" thickBot="1" x14ac:dyDescent="0.25">
      <c r="A39" s="326" t="s">
        <v>433</v>
      </c>
      <c r="B39" s="326"/>
      <c r="C39" s="326"/>
      <c r="D39" s="326"/>
      <c r="E39" s="326"/>
      <c r="F39" s="326"/>
      <c r="G39" s="326"/>
      <c r="H39" s="326"/>
      <c r="I39" s="198" t="s">
        <v>384</v>
      </c>
      <c r="J39" s="198" t="s">
        <v>384</v>
      </c>
      <c r="K39" s="197" t="s">
        <v>384</v>
      </c>
    </row>
    <row r="40" spans="1:11" ht="14.25" thickTop="1" thickBot="1" x14ac:dyDescent="0.25">
      <c r="A40" s="326" t="s">
        <v>432</v>
      </c>
      <c r="B40" s="326"/>
      <c r="C40" s="326"/>
      <c r="D40" s="326"/>
      <c r="E40" s="326"/>
      <c r="F40" s="326"/>
      <c r="G40" s="326"/>
      <c r="H40" s="326"/>
      <c r="I40" s="198" t="s">
        <v>384</v>
      </c>
      <c r="J40" s="198" t="s">
        <v>384</v>
      </c>
      <c r="K40" s="197" t="s">
        <v>384</v>
      </c>
    </row>
    <row r="41" spans="1:11" ht="14.25" thickTop="1" thickBot="1" x14ac:dyDescent="0.25">
      <c r="A41" s="326" t="s">
        <v>446</v>
      </c>
      <c r="B41" s="326"/>
      <c r="C41" s="326"/>
      <c r="D41" s="326"/>
      <c r="E41" s="326"/>
      <c r="F41" s="326"/>
      <c r="G41" s="326"/>
      <c r="H41" s="326"/>
      <c r="I41" s="198" t="s">
        <v>615</v>
      </c>
      <c r="J41" s="198" t="s">
        <v>697</v>
      </c>
      <c r="K41" s="197" t="s">
        <v>725</v>
      </c>
    </row>
    <row r="42" spans="1:11" ht="14.25" thickTop="1" thickBot="1" x14ac:dyDescent="0.25">
      <c r="A42" s="326" t="s">
        <v>435</v>
      </c>
      <c r="B42" s="326"/>
      <c r="C42" s="326"/>
      <c r="D42" s="326"/>
      <c r="E42" s="326"/>
      <c r="F42" s="326"/>
      <c r="G42" s="326"/>
      <c r="H42" s="326"/>
      <c r="I42" s="198" t="s">
        <v>384</v>
      </c>
      <c r="J42" s="198" t="s">
        <v>384</v>
      </c>
      <c r="K42" s="197" t="s">
        <v>384</v>
      </c>
    </row>
    <row r="43" spans="1:11" ht="14.25" thickTop="1" thickBot="1" x14ac:dyDescent="0.25">
      <c r="A43" s="326" t="s">
        <v>434</v>
      </c>
      <c r="B43" s="326"/>
      <c r="C43" s="326"/>
      <c r="D43" s="326"/>
      <c r="E43" s="326"/>
      <c r="F43" s="326"/>
      <c r="G43" s="326"/>
      <c r="H43" s="326"/>
      <c r="I43" s="198" t="s">
        <v>384</v>
      </c>
      <c r="J43" s="198" t="s">
        <v>384</v>
      </c>
      <c r="K43" s="197"/>
    </row>
    <row r="44" spans="1:11" ht="14.25" thickTop="1" thickBot="1" x14ac:dyDescent="0.25">
      <c r="A44" s="326" t="s">
        <v>433</v>
      </c>
      <c r="B44" s="326"/>
      <c r="C44" s="326"/>
      <c r="D44" s="326"/>
      <c r="E44" s="326"/>
      <c r="F44" s="326"/>
      <c r="G44" s="326"/>
      <c r="H44" s="326"/>
      <c r="I44" s="198" t="s">
        <v>384</v>
      </c>
      <c r="J44" s="198" t="s">
        <v>384</v>
      </c>
      <c r="K44" s="197"/>
    </row>
    <row r="45" spans="1:11" ht="14.25" thickTop="1" thickBot="1" x14ac:dyDescent="0.25">
      <c r="A45" s="326" t="s">
        <v>432</v>
      </c>
      <c r="B45" s="326"/>
      <c r="C45" s="326"/>
      <c r="D45" s="326"/>
      <c r="E45" s="326"/>
      <c r="F45" s="326"/>
      <c r="G45" s="326"/>
      <c r="H45" s="326"/>
      <c r="I45" s="198" t="s">
        <v>615</v>
      </c>
      <c r="J45" s="198" t="s">
        <v>697</v>
      </c>
      <c r="K45" s="197" t="s">
        <v>725</v>
      </c>
    </row>
    <row r="46" spans="1:11" ht="14.25" thickTop="1" thickBot="1" x14ac:dyDescent="0.25">
      <c r="A46" s="326" t="s">
        <v>445</v>
      </c>
      <c r="B46" s="326"/>
      <c r="C46" s="326"/>
      <c r="D46" s="326"/>
      <c r="E46" s="326"/>
      <c r="F46" s="326"/>
      <c r="G46" s="326"/>
      <c r="H46" s="326"/>
      <c r="I46" s="198" t="s">
        <v>384</v>
      </c>
      <c r="J46" s="198" t="s">
        <v>384</v>
      </c>
      <c r="K46" s="197" t="s">
        <v>384</v>
      </c>
    </row>
    <row r="47" spans="1:11" ht="14.25" thickTop="1" thickBot="1" x14ac:dyDescent="0.25">
      <c r="A47" s="326" t="s">
        <v>435</v>
      </c>
      <c r="B47" s="326"/>
      <c r="C47" s="326"/>
      <c r="D47" s="326"/>
      <c r="E47" s="326"/>
      <c r="F47" s="326"/>
      <c r="G47" s="326"/>
      <c r="H47" s="326"/>
      <c r="I47" s="198" t="s">
        <v>384</v>
      </c>
      <c r="J47" s="198" t="s">
        <v>384</v>
      </c>
      <c r="K47" s="197" t="s">
        <v>384</v>
      </c>
    </row>
    <row r="48" spans="1:11" ht="14.25" thickTop="1" thickBot="1" x14ac:dyDescent="0.25">
      <c r="A48" s="326" t="s">
        <v>434</v>
      </c>
      <c r="B48" s="326"/>
      <c r="C48" s="326"/>
      <c r="D48" s="326"/>
      <c r="E48" s="326"/>
      <c r="F48" s="326"/>
      <c r="G48" s="326"/>
      <c r="H48" s="326"/>
      <c r="I48" s="198" t="s">
        <v>384</v>
      </c>
      <c r="J48" s="198" t="s">
        <v>384</v>
      </c>
      <c r="K48" s="197" t="s">
        <v>384</v>
      </c>
    </row>
    <row r="49" spans="1:11" ht="14.25" thickTop="1" thickBot="1" x14ac:dyDescent="0.25">
      <c r="A49" s="326" t="s">
        <v>433</v>
      </c>
      <c r="B49" s="326"/>
      <c r="C49" s="326"/>
      <c r="D49" s="326"/>
      <c r="E49" s="326"/>
      <c r="F49" s="326"/>
      <c r="G49" s="326"/>
      <c r="H49" s="326"/>
      <c r="I49" s="198" t="s">
        <v>384</v>
      </c>
      <c r="J49" s="198" t="s">
        <v>384</v>
      </c>
      <c r="K49" s="197" t="s">
        <v>384</v>
      </c>
    </row>
    <row r="50" spans="1:11" ht="14.25" thickTop="1" thickBot="1" x14ac:dyDescent="0.25">
      <c r="A50" s="326" t="s">
        <v>432</v>
      </c>
      <c r="B50" s="326"/>
      <c r="C50" s="326"/>
      <c r="D50" s="326"/>
      <c r="E50" s="326"/>
      <c r="F50" s="326"/>
      <c r="G50" s="326"/>
      <c r="H50" s="326"/>
      <c r="I50" s="198" t="s">
        <v>384</v>
      </c>
      <c r="J50" s="198" t="s">
        <v>384</v>
      </c>
      <c r="K50" s="197" t="s">
        <v>384</v>
      </c>
    </row>
    <row r="51" spans="1:11" ht="14.25" thickTop="1" thickBot="1" x14ac:dyDescent="0.25">
      <c r="A51" s="326" t="s">
        <v>444</v>
      </c>
      <c r="B51" s="326"/>
      <c r="C51" s="326"/>
      <c r="D51" s="326"/>
      <c r="E51" s="326"/>
      <c r="F51" s="326"/>
      <c r="G51" s="326"/>
      <c r="H51" s="326"/>
      <c r="I51" s="198" t="s">
        <v>442</v>
      </c>
      <c r="J51" s="198" t="s">
        <v>442</v>
      </c>
      <c r="K51" s="197" t="s">
        <v>408</v>
      </c>
    </row>
    <row r="52" spans="1:11" ht="14.25" thickTop="1" thickBot="1" x14ac:dyDescent="0.25">
      <c r="A52" s="326" t="s">
        <v>443</v>
      </c>
      <c r="B52" s="326"/>
      <c r="C52" s="326"/>
      <c r="D52" s="326"/>
      <c r="E52" s="326"/>
      <c r="F52" s="326"/>
      <c r="G52" s="326"/>
      <c r="H52" s="326"/>
      <c r="I52" s="198" t="s">
        <v>442</v>
      </c>
      <c r="J52" s="198" t="s">
        <v>442</v>
      </c>
      <c r="K52" s="197" t="s">
        <v>408</v>
      </c>
    </row>
    <row r="53" spans="1:11" ht="14.25" thickTop="1" thickBot="1" x14ac:dyDescent="0.25">
      <c r="A53" s="326" t="s">
        <v>435</v>
      </c>
      <c r="B53" s="326"/>
      <c r="C53" s="326"/>
      <c r="D53" s="326"/>
      <c r="E53" s="326"/>
      <c r="F53" s="326"/>
      <c r="G53" s="326"/>
      <c r="H53" s="326"/>
      <c r="I53" s="198" t="s">
        <v>384</v>
      </c>
      <c r="J53" s="198" t="s">
        <v>384</v>
      </c>
      <c r="K53" s="197" t="s">
        <v>384</v>
      </c>
    </row>
    <row r="54" spans="1:11" ht="14.25" thickTop="1" thickBot="1" x14ac:dyDescent="0.25">
      <c r="A54" s="326" t="s">
        <v>434</v>
      </c>
      <c r="B54" s="326"/>
      <c r="C54" s="326"/>
      <c r="D54" s="326"/>
      <c r="E54" s="326"/>
      <c r="F54" s="326"/>
      <c r="G54" s="326"/>
      <c r="H54" s="326"/>
      <c r="I54" s="198" t="s">
        <v>384</v>
      </c>
      <c r="J54" s="198" t="s">
        <v>384</v>
      </c>
      <c r="K54" s="197" t="s">
        <v>384</v>
      </c>
    </row>
    <row r="55" spans="1:11" ht="14.25" thickTop="1" thickBot="1" x14ac:dyDescent="0.25">
      <c r="A55" s="326" t="s">
        <v>433</v>
      </c>
      <c r="B55" s="326"/>
      <c r="C55" s="326"/>
      <c r="D55" s="326"/>
      <c r="E55" s="326"/>
      <c r="F55" s="326"/>
      <c r="G55" s="326"/>
      <c r="H55" s="326"/>
      <c r="I55" s="198"/>
      <c r="J55" s="198"/>
      <c r="K55" s="197"/>
    </row>
    <row r="56" spans="1:11" ht="14.25" thickTop="1" thickBot="1" x14ac:dyDescent="0.25">
      <c r="A56" s="326" t="s">
        <v>432</v>
      </c>
      <c r="B56" s="326"/>
      <c r="C56" s="326"/>
      <c r="D56" s="326"/>
      <c r="E56" s="326"/>
      <c r="F56" s="326"/>
      <c r="G56" s="326"/>
      <c r="H56" s="326"/>
      <c r="I56" s="198" t="s">
        <v>441</v>
      </c>
      <c r="J56" s="198" t="s">
        <v>441</v>
      </c>
      <c r="K56" s="197" t="s">
        <v>408</v>
      </c>
    </row>
    <row r="57" spans="1:11" ht="14.25" thickTop="1" thickBot="1" x14ac:dyDescent="0.25">
      <c r="A57" s="326" t="s">
        <v>440</v>
      </c>
      <c r="B57" s="326"/>
      <c r="C57" s="326"/>
      <c r="D57" s="326"/>
      <c r="E57" s="326"/>
      <c r="F57" s="326"/>
      <c r="G57" s="326"/>
      <c r="H57" s="326"/>
      <c r="I57" s="198" t="s">
        <v>384</v>
      </c>
      <c r="J57" s="198" t="s">
        <v>384</v>
      </c>
      <c r="K57" s="197" t="s">
        <v>384</v>
      </c>
    </row>
    <row r="58" spans="1:11" ht="14.25" thickTop="1" thickBot="1" x14ac:dyDescent="0.25">
      <c r="A58" s="326" t="s">
        <v>435</v>
      </c>
      <c r="B58" s="326"/>
      <c r="C58" s="326"/>
      <c r="D58" s="326"/>
      <c r="E58" s="326"/>
      <c r="F58" s="326"/>
      <c r="G58" s="326"/>
      <c r="H58" s="326"/>
      <c r="I58" s="198" t="s">
        <v>384</v>
      </c>
      <c r="J58" s="198" t="s">
        <v>384</v>
      </c>
      <c r="K58" s="197" t="s">
        <v>384</v>
      </c>
    </row>
    <row r="59" spans="1:11" ht="14.25" thickTop="1" thickBot="1" x14ac:dyDescent="0.25">
      <c r="A59" s="326" t="s">
        <v>434</v>
      </c>
      <c r="B59" s="326"/>
      <c r="C59" s="326"/>
      <c r="D59" s="326"/>
      <c r="E59" s="326"/>
      <c r="F59" s="326"/>
      <c r="G59" s="326"/>
      <c r="H59" s="326"/>
      <c r="I59" s="198" t="s">
        <v>384</v>
      </c>
      <c r="J59" s="198" t="s">
        <v>384</v>
      </c>
      <c r="K59" s="197" t="s">
        <v>384</v>
      </c>
    </row>
    <row r="60" spans="1:11" ht="14.25" thickTop="1" thickBot="1" x14ac:dyDescent="0.25">
      <c r="A60" s="326" t="s">
        <v>433</v>
      </c>
      <c r="B60" s="326"/>
      <c r="C60" s="326"/>
      <c r="D60" s="326"/>
      <c r="E60" s="326"/>
      <c r="F60" s="326"/>
      <c r="G60" s="326"/>
      <c r="H60" s="326"/>
      <c r="I60" s="198" t="s">
        <v>384</v>
      </c>
      <c r="J60" s="198" t="s">
        <v>384</v>
      </c>
      <c r="K60" s="197" t="s">
        <v>384</v>
      </c>
    </row>
    <row r="61" spans="1:11" ht="14.25" thickTop="1" thickBot="1" x14ac:dyDescent="0.25">
      <c r="A61" s="326" t="s">
        <v>432</v>
      </c>
      <c r="B61" s="326"/>
      <c r="C61" s="326"/>
      <c r="D61" s="326"/>
      <c r="E61" s="326"/>
      <c r="F61" s="326"/>
      <c r="G61" s="326"/>
      <c r="H61" s="326"/>
      <c r="I61" s="198" t="s">
        <v>384</v>
      </c>
      <c r="J61" s="198" t="s">
        <v>384</v>
      </c>
      <c r="K61" s="197" t="s">
        <v>384</v>
      </c>
    </row>
    <row r="62" spans="1:11" ht="14.25" thickTop="1" thickBot="1" x14ac:dyDescent="0.25">
      <c r="A62" s="326" t="s">
        <v>439</v>
      </c>
      <c r="B62" s="326"/>
      <c r="C62" s="326"/>
      <c r="D62" s="326"/>
      <c r="E62" s="326"/>
      <c r="F62" s="326"/>
      <c r="G62" s="326"/>
      <c r="H62" s="326"/>
      <c r="I62" s="198" t="s">
        <v>384</v>
      </c>
      <c r="J62" s="198" t="s">
        <v>384</v>
      </c>
      <c r="K62" s="197" t="s">
        <v>384</v>
      </c>
    </row>
    <row r="63" spans="1:11" ht="14.25" thickTop="1" thickBot="1" x14ac:dyDescent="0.25">
      <c r="A63" s="326" t="s">
        <v>435</v>
      </c>
      <c r="B63" s="326"/>
      <c r="C63" s="326"/>
      <c r="D63" s="326"/>
      <c r="E63" s="326"/>
      <c r="F63" s="326"/>
      <c r="G63" s="326"/>
      <c r="H63" s="326"/>
      <c r="I63" s="198" t="s">
        <v>384</v>
      </c>
      <c r="J63" s="198" t="s">
        <v>384</v>
      </c>
      <c r="K63" s="197" t="s">
        <v>384</v>
      </c>
    </row>
    <row r="64" spans="1:11" ht="14.25" thickTop="1" thickBot="1" x14ac:dyDescent="0.25">
      <c r="A64" s="326" t="s">
        <v>434</v>
      </c>
      <c r="B64" s="326"/>
      <c r="C64" s="326"/>
      <c r="D64" s="326"/>
      <c r="E64" s="326"/>
      <c r="F64" s="326"/>
      <c r="G64" s="326"/>
      <c r="H64" s="326"/>
      <c r="I64" s="198" t="s">
        <v>384</v>
      </c>
      <c r="J64" s="198" t="s">
        <v>384</v>
      </c>
      <c r="K64" s="197" t="s">
        <v>384</v>
      </c>
    </row>
    <row r="65" spans="1:11" ht="14.25" thickTop="1" thickBot="1" x14ac:dyDescent="0.25">
      <c r="A65" s="326" t="s">
        <v>433</v>
      </c>
      <c r="B65" s="326"/>
      <c r="C65" s="326"/>
      <c r="D65" s="326"/>
      <c r="E65" s="326"/>
      <c r="F65" s="326"/>
      <c r="G65" s="326"/>
      <c r="H65" s="326"/>
      <c r="I65" s="198" t="s">
        <v>384</v>
      </c>
      <c r="J65" s="198" t="s">
        <v>384</v>
      </c>
      <c r="K65" s="197" t="s">
        <v>384</v>
      </c>
    </row>
    <row r="66" spans="1:11" ht="14.25" thickTop="1" thickBot="1" x14ac:dyDescent="0.25">
      <c r="A66" s="326" t="s">
        <v>432</v>
      </c>
      <c r="B66" s="326"/>
      <c r="C66" s="326"/>
      <c r="D66" s="326"/>
      <c r="E66" s="326"/>
      <c r="F66" s="326"/>
      <c r="G66" s="326"/>
      <c r="H66" s="326"/>
      <c r="I66" s="198" t="s">
        <v>384</v>
      </c>
      <c r="J66" s="198" t="s">
        <v>384</v>
      </c>
      <c r="K66" s="197" t="s">
        <v>384</v>
      </c>
    </row>
    <row r="67" spans="1:11" ht="14.25" thickTop="1" thickBot="1" x14ac:dyDescent="0.25">
      <c r="A67" s="326" t="s">
        <v>438</v>
      </c>
      <c r="B67" s="326"/>
      <c r="C67" s="326"/>
      <c r="D67" s="326"/>
      <c r="E67" s="326"/>
      <c r="F67" s="326"/>
      <c r="G67" s="326"/>
      <c r="H67" s="326"/>
      <c r="I67" s="198" t="s">
        <v>616</v>
      </c>
      <c r="J67" s="198" t="s">
        <v>698</v>
      </c>
      <c r="K67" s="197" t="s">
        <v>634</v>
      </c>
    </row>
    <row r="68" spans="1:11" ht="14.25" thickTop="1" thickBot="1" x14ac:dyDescent="0.25">
      <c r="A68" s="326" t="s">
        <v>437</v>
      </c>
      <c r="B68" s="326"/>
      <c r="C68" s="326"/>
      <c r="D68" s="326"/>
      <c r="E68" s="326"/>
      <c r="F68" s="326"/>
      <c r="G68" s="326"/>
      <c r="H68" s="326"/>
      <c r="I68" s="198" t="s">
        <v>616</v>
      </c>
      <c r="J68" s="198" t="s">
        <v>698</v>
      </c>
      <c r="K68" s="197" t="s">
        <v>634</v>
      </c>
    </row>
    <row r="69" spans="1:11" ht="14.25" thickTop="1" thickBot="1" x14ac:dyDescent="0.25">
      <c r="A69" s="326" t="s">
        <v>435</v>
      </c>
      <c r="B69" s="326"/>
      <c r="C69" s="326"/>
      <c r="D69" s="326"/>
      <c r="E69" s="326"/>
      <c r="F69" s="326"/>
      <c r="G69" s="326"/>
      <c r="H69" s="326"/>
      <c r="I69" s="198" t="s">
        <v>384</v>
      </c>
      <c r="J69" s="198" t="s">
        <v>384</v>
      </c>
      <c r="K69" s="197" t="s">
        <v>384</v>
      </c>
    </row>
    <row r="70" spans="1:11" ht="14.25" thickTop="1" thickBot="1" x14ac:dyDescent="0.25">
      <c r="A70" s="326" t="s">
        <v>434</v>
      </c>
      <c r="B70" s="326"/>
      <c r="C70" s="326"/>
      <c r="D70" s="326"/>
      <c r="E70" s="326"/>
      <c r="F70" s="326"/>
      <c r="G70" s="326"/>
      <c r="H70" s="326"/>
      <c r="I70" s="198" t="s">
        <v>384</v>
      </c>
      <c r="J70" s="198" t="s">
        <v>384</v>
      </c>
      <c r="K70" s="197" t="s">
        <v>384</v>
      </c>
    </row>
    <row r="71" spans="1:11" ht="14.25" thickTop="1" thickBot="1" x14ac:dyDescent="0.25">
      <c r="A71" s="326" t="s">
        <v>433</v>
      </c>
      <c r="B71" s="326"/>
      <c r="C71" s="326"/>
      <c r="D71" s="326"/>
      <c r="E71" s="326"/>
      <c r="F71" s="326"/>
      <c r="G71" s="326"/>
      <c r="H71" s="326"/>
      <c r="I71" s="198" t="s">
        <v>616</v>
      </c>
      <c r="J71" s="198" t="s">
        <v>698</v>
      </c>
      <c r="K71" s="197" t="s">
        <v>634</v>
      </c>
    </row>
    <row r="72" spans="1:11" ht="14.25" thickTop="1" thickBot="1" x14ac:dyDescent="0.25">
      <c r="A72" s="326" t="s">
        <v>432</v>
      </c>
      <c r="B72" s="326"/>
      <c r="C72" s="326"/>
      <c r="D72" s="326"/>
      <c r="E72" s="326"/>
      <c r="F72" s="326"/>
      <c r="G72" s="326"/>
      <c r="H72" s="326"/>
      <c r="I72" s="198"/>
      <c r="J72" s="198"/>
      <c r="K72" s="197"/>
    </row>
    <row r="73" spans="1:11" ht="14.25" thickTop="1" thickBot="1" x14ac:dyDescent="0.25">
      <c r="A73" s="326" t="s">
        <v>436</v>
      </c>
      <c r="B73" s="326"/>
      <c r="C73" s="326"/>
      <c r="D73" s="326"/>
      <c r="E73" s="326"/>
      <c r="F73" s="326"/>
      <c r="G73" s="326"/>
      <c r="H73" s="326"/>
      <c r="I73" s="198" t="s">
        <v>384</v>
      </c>
      <c r="J73" s="198" t="s">
        <v>384</v>
      </c>
      <c r="K73" s="197" t="s">
        <v>384</v>
      </c>
    </row>
    <row r="74" spans="1:11" ht="14.25" thickTop="1" thickBot="1" x14ac:dyDescent="0.25">
      <c r="A74" s="326" t="s">
        <v>435</v>
      </c>
      <c r="B74" s="326"/>
      <c r="C74" s="326"/>
      <c r="D74" s="326"/>
      <c r="E74" s="326"/>
      <c r="F74" s="326"/>
      <c r="G74" s="326"/>
      <c r="H74" s="326"/>
      <c r="I74" s="198" t="s">
        <v>384</v>
      </c>
      <c r="J74" s="198" t="s">
        <v>384</v>
      </c>
      <c r="K74" s="197" t="s">
        <v>384</v>
      </c>
    </row>
    <row r="75" spans="1:11" ht="14.25" thickTop="1" thickBot="1" x14ac:dyDescent="0.25">
      <c r="A75" s="326" t="s">
        <v>434</v>
      </c>
      <c r="B75" s="326"/>
      <c r="C75" s="326"/>
      <c r="D75" s="326"/>
      <c r="E75" s="326"/>
      <c r="F75" s="326"/>
      <c r="G75" s="326"/>
      <c r="H75" s="326"/>
      <c r="I75" s="198" t="s">
        <v>384</v>
      </c>
      <c r="J75" s="198" t="s">
        <v>384</v>
      </c>
      <c r="K75" s="197" t="s">
        <v>384</v>
      </c>
    </row>
    <row r="76" spans="1:11" ht="14.25" thickTop="1" thickBot="1" x14ac:dyDescent="0.25">
      <c r="A76" s="326" t="s">
        <v>433</v>
      </c>
      <c r="B76" s="326"/>
      <c r="C76" s="326"/>
      <c r="D76" s="326"/>
      <c r="E76" s="326"/>
      <c r="F76" s="326"/>
      <c r="G76" s="326"/>
      <c r="H76" s="326"/>
      <c r="I76" s="198" t="s">
        <v>384</v>
      </c>
      <c r="J76" s="198" t="s">
        <v>384</v>
      </c>
      <c r="K76" s="197" t="s">
        <v>384</v>
      </c>
    </row>
    <row r="77" spans="1:11" ht="14.25" thickTop="1" thickBot="1" x14ac:dyDescent="0.25">
      <c r="A77" s="326" t="s">
        <v>432</v>
      </c>
      <c r="B77" s="326"/>
      <c r="C77" s="326"/>
      <c r="D77" s="326"/>
      <c r="E77" s="326"/>
      <c r="F77" s="326"/>
      <c r="G77" s="326"/>
      <c r="H77" s="326"/>
      <c r="I77" s="198" t="s">
        <v>384</v>
      </c>
      <c r="J77" s="198" t="s">
        <v>384</v>
      </c>
      <c r="K77" s="197" t="s">
        <v>384</v>
      </c>
    </row>
    <row r="78" spans="1:11" ht="14.25" thickTop="1" thickBot="1" x14ac:dyDescent="0.25">
      <c r="A78" s="326" t="s">
        <v>431</v>
      </c>
      <c r="B78" s="326"/>
      <c r="C78" s="326"/>
      <c r="D78" s="326"/>
      <c r="E78" s="326"/>
      <c r="F78" s="326"/>
      <c r="G78" s="326"/>
      <c r="H78" s="326"/>
      <c r="I78" s="198" t="s">
        <v>384</v>
      </c>
      <c r="J78" s="198" t="s">
        <v>384</v>
      </c>
      <c r="K78" s="197" t="s">
        <v>384</v>
      </c>
    </row>
    <row r="79" spans="1:11" ht="14.25" thickTop="1" thickBot="1" x14ac:dyDescent="0.25">
      <c r="A79" s="326" t="s">
        <v>430</v>
      </c>
      <c r="B79" s="326"/>
      <c r="C79" s="326"/>
      <c r="D79" s="326"/>
      <c r="E79" s="326"/>
      <c r="F79" s="326"/>
      <c r="G79" s="326"/>
      <c r="H79" s="326"/>
      <c r="I79" s="198" t="s">
        <v>384</v>
      </c>
      <c r="J79" s="198" t="s">
        <v>384</v>
      </c>
      <c r="K79" s="197" t="s">
        <v>384</v>
      </c>
    </row>
    <row r="80" spans="1:11" ht="14.25" thickTop="1" thickBot="1" x14ac:dyDescent="0.25">
      <c r="A80" s="326" t="s">
        <v>429</v>
      </c>
      <c r="B80" s="326"/>
      <c r="C80" s="326"/>
      <c r="D80" s="326"/>
      <c r="E80" s="326"/>
      <c r="F80" s="326"/>
      <c r="G80" s="326"/>
      <c r="H80" s="326"/>
      <c r="I80" s="198" t="s">
        <v>384</v>
      </c>
      <c r="J80" s="198" t="s">
        <v>384</v>
      </c>
      <c r="K80" s="197" t="s">
        <v>384</v>
      </c>
    </row>
    <row r="81" spans="1:11" ht="14.25" thickTop="1" thickBot="1" x14ac:dyDescent="0.25">
      <c r="A81" s="326" t="s">
        <v>428</v>
      </c>
      <c r="B81" s="326"/>
      <c r="C81" s="326"/>
      <c r="D81" s="326"/>
      <c r="E81" s="326"/>
      <c r="F81" s="326"/>
      <c r="G81" s="326"/>
      <c r="H81" s="326"/>
      <c r="I81" s="198" t="s">
        <v>617</v>
      </c>
      <c r="J81" s="198" t="s">
        <v>699</v>
      </c>
      <c r="K81" s="197" t="s">
        <v>635</v>
      </c>
    </row>
    <row r="82" spans="1:11" ht="14.25" thickTop="1" thickBot="1" x14ac:dyDescent="0.25">
      <c r="A82" s="326" t="s">
        <v>427</v>
      </c>
      <c r="B82" s="326"/>
      <c r="C82" s="326"/>
      <c r="D82" s="326"/>
      <c r="E82" s="326"/>
      <c r="F82" s="326"/>
      <c r="G82" s="326"/>
      <c r="H82" s="326"/>
      <c r="I82" s="198" t="s">
        <v>384</v>
      </c>
      <c r="J82" s="198" t="s">
        <v>384</v>
      </c>
      <c r="K82" s="197" t="s">
        <v>384</v>
      </c>
    </row>
    <row r="83" spans="1:11" ht="14.25" thickTop="1" thickBot="1" x14ac:dyDescent="0.25">
      <c r="A83" s="326" t="s">
        <v>426</v>
      </c>
      <c r="B83" s="326"/>
      <c r="C83" s="326"/>
      <c r="D83" s="326"/>
      <c r="E83" s="326"/>
      <c r="F83" s="326"/>
      <c r="G83" s="326"/>
      <c r="H83" s="326"/>
      <c r="I83" s="198" t="s">
        <v>618</v>
      </c>
      <c r="J83" s="198" t="s">
        <v>700</v>
      </c>
      <c r="K83" s="197" t="s">
        <v>636</v>
      </c>
    </row>
    <row r="84" spans="1:11" ht="14.25" thickTop="1" thickBot="1" x14ac:dyDescent="0.25">
      <c r="A84" s="326" t="s">
        <v>425</v>
      </c>
      <c r="B84" s="326"/>
      <c r="C84" s="326"/>
      <c r="D84" s="326"/>
      <c r="E84" s="326"/>
      <c r="F84" s="326"/>
      <c r="G84" s="326"/>
      <c r="H84" s="326"/>
      <c r="I84" s="198" t="s">
        <v>619</v>
      </c>
      <c r="J84" s="198" t="s">
        <v>701</v>
      </c>
      <c r="K84" s="197" t="s">
        <v>637</v>
      </c>
    </row>
    <row r="85" spans="1:11" ht="14.25" thickTop="1" thickBot="1" x14ac:dyDescent="0.25">
      <c r="A85" s="326" t="s">
        <v>424</v>
      </c>
      <c r="B85" s="326"/>
      <c r="C85" s="326"/>
      <c r="D85" s="326"/>
      <c r="E85" s="326"/>
      <c r="F85" s="326"/>
      <c r="G85" s="326"/>
      <c r="H85" s="326"/>
      <c r="I85" s="198" t="s">
        <v>384</v>
      </c>
      <c r="J85" s="198" t="s">
        <v>384</v>
      </c>
      <c r="K85" s="197" t="s">
        <v>384</v>
      </c>
    </row>
    <row r="86" spans="1:11" ht="14.25" thickTop="1" thickBot="1" x14ac:dyDescent="0.25">
      <c r="A86" s="326" t="s">
        <v>423</v>
      </c>
      <c r="B86" s="326"/>
      <c r="C86" s="326"/>
      <c r="D86" s="326"/>
      <c r="E86" s="326"/>
      <c r="F86" s="326"/>
      <c r="G86" s="326"/>
      <c r="H86" s="326"/>
      <c r="I86" s="198" t="s">
        <v>620</v>
      </c>
      <c r="J86" s="198" t="s">
        <v>702</v>
      </c>
      <c r="K86" s="197" t="s">
        <v>638</v>
      </c>
    </row>
    <row r="87" spans="1:11" ht="14.25" thickTop="1" thickBot="1" x14ac:dyDescent="0.25">
      <c r="A87" s="326" t="s">
        <v>422</v>
      </c>
      <c r="B87" s="326"/>
      <c r="C87" s="326"/>
      <c r="D87" s="326"/>
      <c r="E87" s="326"/>
      <c r="F87" s="326"/>
      <c r="G87" s="326"/>
      <c r="H87" s="326"/>
      <c r="I87" s="198" t="s">
        <v>621</v>
      </c>
      <c r="J87" s="198" t="s">
        <v>703</v>
      </c>
      <c r="K87" s="197" t="s">
        <v>639</v>
      </c>
    </row>
    <row r="88" spans="1:11" ht="14.25" thickTop="1" thickBot="1" x14ac:dyDescent="0.25">
      <c r="A88" s="326" t="s">
        <v>421</v>
      </c>
      <c r="B88" s="326"/>
      <c r="C88" s="326"/>
      <c r="D88" s="326"/>
      <c r="E88" s="326"/>
      <c r="F88" s="326"/>
      <c r="G88" s="326"/>
      <c r="H88" s="326"/>
      <c r="I88" s="198" t="s">
        <v>622</v>
      </c>
      <c r="J88" s="198" t="s">
        <v>704</v>
      </c>
      <c r="K88" s="197" t="s">
        <v>640</v>
      </c>
    </row>
    <row r="89" spans="1:11" ht="14.25" thickTop="1" thickBot="1" x14ac:dyDescent="0.25">
      <c r="A89" s="326" t="s">
        <v>420</v>
      </c>
      <c r="B89" s="326"/>
      <c r="C89" s="326"/>
      <c r="D89" s="326"/>
      <c r="E89" s="326"/>
      <c r="F89" s="326"/>
      <c r="G89" s="326"/>
      <c r="H89" s="326"/>
      <c r="I89" s="198" t="s">
        <v>623</v>
      </c>
      <c r="J89" s="198" t="s">
        <v>705</v>
      </c>
      <c r="K89" s="197" t="s">
        <v>641</v>
      </c>
    </row>
    <row r="90" spans="1:11" ht="14.25" thickTop="1" thickBot="1" x14ac:dyDescent="0.25">
      <c r="A90" s="326" t="s">
        <v>419</v>
      </c>
      <c r="B90" s="326"/>
      <c r="C90" s="326"/>
      <c r="D90" s="326"/>
      <c r="E90" s="326"/>
      <c r="F90" s="326"/>
      <c r="G90" s="326"/>
      <c r="H90" s="326"/>
      <c r="I90" s="198" t="s">
        <v>384</v>
      </c>
      <c r="J90" s="198" t="s">
        <v>384</v>
      </c>
      <c r="K90" s="197" t="s">
        <v>384</v>
      </c>
    </row>
    <row r="91" spans="1:11" ht="14.25" thickTop="1" thickBot="1" x14ac:dyDescent="0.25">
      <c r="A91" s="326" t="s">
        <v>418</v>
      </c>
      <c r="B91" s="326"/>
      <c r="C91" s="326"/>
      <c r="D91" s="326"/>
      <c r="E91" s="326"/>
      <c r="F91" s="326"/>
      <c r="G91" s="326"/>
      <c r="H91" s="326"/>
      <c r="I91" s="198" t="s">
        <v>384</v>
      </c>
      <c r="J91" s="198" t="s">
        <v>384</v>
      </c>
      <c r="K91" s="197" t="s">
        <v>384</v>
      </c>
    </row>
    <row r="92" spans="1:11" ht="14.25" thickTop="1" thickBot="1" x14ac:dyDescent="0.25">
      <c r="A92" s="326" t="s">
        <v>417</v>
      </c>
      <c r="B92" s="326"/>
      <c r="C92" s="326"/>
      <c r="D92" s="326"/>
      <c r="E92" s="326"/>
      <c r="F92" s="326"/>
      <c r="G92" s="326"/>
      <c r="H92" s="326"/>
      <c r="I92" s="198" t="s">
        <v>624</v>
      </c>
      <c r="J92" s="198" t="s">
        <v>706</v>
      </c>
      <c r="K92" s="197" t="s">
        <v>642</v>
      </c>
    </row>
    <row r="93" spans="1:11" ht="14.25" thickTop="1" thickBot="1" x14ac:dyDescent="0.25">
      <c r="A93" s="326" t="s">
        <v>395</v>
      </c>
      <c r="B93" s="326"/>
      <c r="C93" s="326"/>
      <c r="D93" s="326"/>
      <c r="E93" s="326"/>
      <c r="F93" s="326"/>
      <c r="G93" s="326"/>
      <c r="H93" s="326"/>
      <c r="I93" s="198" t="s">
        <v>395</v>
      </c>
      <c r="J93" s="198" t="s">
        <v>395</v>
      </c>
      <c r="K93" s="197" t="s">
        <v>395</v>
      </c>
    </row>
    <row r="94" spans="1:11" ht="14.25" thickTop="1" thickBot="1" x14ac:dyDescent="0.25">
      <c r="A94" s="326" t="s">
        <v>416</v>
      </c>
      <c r="B94" s="326"/>
      <c r="C94" s="326"/>
      <c r="D94" s="326"/>
      <c r="E94" s="326"/>
      <c r="F94" s="326"/>
      <c r="G94" s="326"/>
      <c r="H94" s="326"/>
      <c r="I94" s="198" t="s">
        <v>395</v>
      </c>
      <c r="J94" s="198" t="s">
        <v>395</v>
      </c>
      <c r="K94" s="197" t="s">
        <v>395</v>
      </c>
    </row>
    <row r="95" spans="1:11" ht="14.25" thickTop="1" thickBot="1" x14ac:dyDescent="0.25">
      <c r="A95" s="326" t="s">
        <v>415</v>
      </c>
      <c r="B95" s="326"/>
      <c r="C95" s="326"/>
      <c r="D95" s="326"/>
      <c r="E95" s="326"/>
      <c r="F95" s="326"/>
      <c r="G95" s="326"/>
      <c r="H95" s="326"/>
      <c r="I95" s="198" t="s">
        <v>625</v>
      </c>
      <c r="J95" s="198" t="s">
        <v>707</v>
      </c>
      <c r="K95" s="197" t="s">
        <v>643</v>
      </c>
    </row>
    <row r="96" spans="1:11" ht="14.25" thickTop="1" thickBot="1" x14ac:dyDescent="0.25">
      <c r="A96" s="326" t="s">
        <v>414</v>
      </c>
      <c r="B96" s="326"/>
      <c r="C96" s="326"/>
      <c r="D96" s="326"/>
      <c r="E96" s="326"/>
      <c r="F96" s="326"/>
      <c r="G96" s="326"/>
      <c r="H96" s="326"/>
      <c r="I96" s="198" t="s">
        <v>413</v>
      </c>
      <c r="J96" s="198" t="s">
        <v>413</v>
      </c>
      <c r="K96" s="197" t="s">
        <v>408</v>
      </c>
    </row>
    <row r="97" spans="1:11" ht="14.25" thickTop="1" thickBot="1" x14ac:dyDescent="0.25">
      <c r="A97" s="326" t="s">
        <v>412</v>
      </c>
      <c r="B97" s="326"/>
      <c r="C97" s="326"/>
      <c r="D97" s="326"/>
      <c r="E97" s="326"/>
      <c r="F97" s="326"/>
      <c r="G97" s="326"/>
      <c r="H97" s="326"/>
      <c r="I97" s="198" t="s">
        <v>411</v>
      </c>
      <c r="J97" s="198" t="s">
        <v>411</v>
      </c>
      <c r="K97" s="197" t="s">
        <v>408</v>
      </c>
    </row>
    <row r="98" spans="1:11" ht="14.25" thickTop="1" thickBot="1" x14ac:dyDescent="0.25">
      <c r="A98" s="326" t="s">
        <v>410</v>
      </c>
      <c r="B98" s="326"/>
      <c r="C98" s="326"/>
      <c r="D98" s="326"/>
      <c r="E98" s="326"/>
      <c r="F98" s="326"/>
      <c r="G98" s="326"/>
      <c r="H98" s="326"/>
      <c r="I98" s="198" t="s">
        <v>409</v>
      </c>
      <c r="J98" s="198" t="s">
        <v>409</v>
      </c>
      <c r="K98" s="197" t="s">
        <v>408</v>
      </c>
    </row>
    <row r="99" spans="1:11" ht="14.25" thickTop="1" thickBot="1" x14ac:dyDescent="0.25">
      <c r="A99" s="326" t="s">
        <v>407</v>
      </c>
      <c r="B99" s="326"/>
      <c r="C99" s="326"/>
      <c r="D99" s="326"/>
      <c r="E99" s="326"/>
      <c r="F99" s="326"/>
      <c r="G99" s="326"/>
      <c r="H99" s="326"/>
      <c r="I99" s="198" t="s">
        <v>626</v>
      </c>
      <c r="J99" s="198" t="s">
        <v>708</v>
      </c>
      <c r="K99" s="197" t="s">
        <v>644</v>
      </c>
    </row>
    <row r="100" spans="1:11" ht="14.25" thickTop="1" thickBot="1" x14ac:dyDescent="0.25">
      <c r="A100" s="326" t="s">
        <v>406</v>
      </c>
      <c r="B100" s="326"/>
      <c r="C100" s="326"/>
      <c r="D100" s="326"/>
      <c r="E100" s="326"/>
      <c r="F100" s="326"/>
      <c r="G100" s="326"/>
      <c r="H100" s="326"/>
      <c r="I100" s="198" t="s">
        <v>384</v>
      </c>
      <c r="J100" s="198" t="s">
        <v>384</v>
      </c>
      <c r="K100" s="197" t="s">
        <v>384</v>
      </c>
    </row>
    <row r="101" spans="1:11" ht="14.25" thickTop="1" thickBot="1" x14ac:dyDescent="0.25">
      <c r="A101" s="326" t="s">
        <v>405</v>
      </c>
      <c r="B101" s="326"/>
      <c r="C101" s="326"/>
      <c r="D101" s="326"/>
      <c r="E101" s="326"/>
      <c r="F101" s="326"/>
      <c r="G101" s="326"/>
      <c r="H101" s="326"/>
      <c r="I101" s="198" t="s">
        <v>627</v>
      </c>
      <c r="J101" s="198" t="s">
        <v>709</v>
      </c>
      <c r="K101" s="197" t="s">
        <v>645</v>
      </c>
    </row>
    <row r="102" spans="1:11" ht="14.25" thickTop="1" thickBot="1" x14ac:dyDescent="0.25">
      <c r="A102" s="326" t="s">
        <v>404</v>
      </c>
      <c r="B102" s="326"/>
      <c r="C102" s="326"/>
      <c r="D102" s="326"/>
      <c r="E102" s="326"/>
      <c r="F102" s="326"/>
      <c r="G102" s="326"/>
      <c r="H102" s="326"/>
      <c r="I102" s="198" t="s">
        <v>628</v>
      </c>
      <c r="J102" s="198" t="s">
        <v>710</v>
      </c>
      <c r="K102" s="197" t="s">
        <v>646</v>
      </c>
    </row>
    <row r="103" spans="1:11" ht="14.25" thickTop="1" thickBot="1" x14ac:dyDescent="0.25">
      <c r="A103" s="326" t="s">
        <v>403</v>
      </c>
      <c r="B103" s="326"/>
      <c r="C103" s="326"/>
      <c r="D103" s="326"/>
      <c r="E103" s="326"/>
      <c r="F103" s="326"/>
      <c r="G103" s="326"/>
      <c r="H103" s="326"/>
      <c r="I103" s="198" t="s">
        <v>402</v>
      </c>
      <c r="J103" s="198" t="s">
        <v>711</v>
      </c>
      <c r="K103" s="197" t="s">
        <v>408</v>
      </c>
    </row>
    <row r="104" spans="1:11" ht="14.25" thickTop="1" thickBot="1" x14ac:dyDescent="0.25">
      <c r="A104" s="326" t="s">
        <v>401</v>
      </c>
      <c r="B104" s="326"/>
      <c r="C104" s="326"/>
      <c r="D104" s="326"/>
      <c r="E104" s="326"/>
      <c r="F104" s="326"/>
      <c r="G104" s="326"/>
      <c r="H104" s="326"/>
      <c r="I104" s="198" t="s">
        <v>629</v>
      </c>
      <c r="J104" s="198" t="s">
        <v>712</v>
      </c>
      <c r="K104" s="197" t="s">
        <v>647</v>
      </c>
    </row>
    <row r="105" spans="1:11" ht="14.25" thickTop="1" thickBot="1" x14ac:dyDescent="0.25">
      <c r="A105" s="326" t="s">
        <v>400</v>
      </c>
      <c r="B105" s="326"/>
      <c r="C105" s="326"/>
      <c r="D105" s="326"/>
      <c r="E105" s="326"/>
      <c r="F105" s="326"/>
      <c r="G105" s="326"/>
      <c r="H105" s="326"/>
      <c r="I105" s="198" t="s">
        <v>713</v>
      </c>
      <c r="J105" s="198" t="s">
        <v>714</v>
      </c>
      <c r="K105" s="197" t="s">
        <v>648</v>
      </c>
    </row>
    <row r="106" spans="1:11" ht="14.25" thickTop="1" thickBot="1" x14ac:dyDescent="0.25">
      <c r="A106" s="326" t="s">
        <v>399</v>
      </c>
      <c r="B106" s="326"/>
      <c r="C106" s="326"/>
      <c r="D106" s="326"/>
      <c r="E106" s="326"/>
      <c r="F106" s="326"/>
      <c r="G106" s="326"/>
      <c r="H106" s="326"/>
      <c r="I106" s="198" t="s">
        <v>384</v>
      </c>
      <c r="J106" s="198" t="s">
        <v>384</v>
      </c>
      <c r="K106" s="197" t="s">
        <v>384</v>
      </c>
    </row>
    <row r="107" spans="1:11" ht="14.25" thickTop="1" thickBot="1" x14ac:dyDescent="0.25">
      <c r="A107" s="326" t="s">
        <v>398</v>
      </c>
      <c r="B107" s="326"/>
      <c r="C107" s="326"/>
      <c r="D107" s="326"/>
      <c r="E107" s="326"/>
      <c r="F107" s="326"/>
      <c r="G107" s="326"/>
      <c r="H107" s="326"/>
      <c r="I107" s="198" t="s">
        <v>630</v>
      </c>
      <c r="J107" s="198" t="s">
        <v>715</v>
      </c>
      <c r="K107" s="197" t="s">
        <v>649</v>
      </c>
    </row>
    <row r="108" spans="1:11" ht="14.25" thickTop="1" thickBot="1" x14ac:dyDescent="0.25">
      <c r="A108" s="326" t="s">
        <v>397</v>
      </c>
      <c r="B108" s="326"/>
      <c r="C108" s="326"/>
      <c r="D108" s="326"/>
      <c r="E108" s="326"/>
      <c r="F108" s="326"/>
      <c r="G108" s="326"/>
      <c r="H108" s="326"/>
      <c r="I108" s="198" t="s">
        <v>624</v>
      </c>
      <c r="J108" s="198" t="s">
        <v>706</v>
      </c>
      <c r="K108" s="197" t="s">
        <v>642</v>
      </c>
    </row>
    <row r="109" spans="1:11" ht="14.25" thickTop="1" thickBot="1" x14ac:dyDescent="0.25">
      <c r="A109" s="326" t="s">
        <v>395</v>
      </c>
      <c r="B109" s="326"/>
      <c r="C109" s="326"/>
      <c r="D109" s="326"/>
      <c r="E109" s="326"/>
      <c r="F109" s="326"/>
      <c r="G109" s="326"/>
      <c r="H109" s="326"/>
      <c r="I109" s="198" t="s">
        <v>395</v>
      </c>
      <c r="J109" s="198" t="s">
        <v>395</v>
      </c>
      <c r="K109" s="197" t="s">
        <v>395</v>
      </c>
    </row>
    <row r="110" spans="1:11" ht="14.25" thickTop="1" thickBot="1" x14ac:dyDescent="0.25">
      <c r="A110" s="326" t="s">
        <v>396</v>
      </c>
      <c r="B110" s="326"/>
      <c r="C110" s="326"/>
      <c r="D110" s="326"/>
      <c r="E110" s="326"/>
      <c r="F110" s="326"/>
      <c r="G110" s="326"/>
      <c r="H110" s="326"/>
      <c r="I110" s="198" t="s">
        <v>395</v>
      </c>
      <c r="J110" s="198" t="s">
        <v>395</v>
      </c>
      <c r="K110" s="197" t="s">
        <v>395</v>
      </c>
    </row>
    <row r="111" spans="1:11" ht="14.25" thickTop="1" thickBot="1" x14ac:dyDescent="0.25">
      <c r="A111" s="326" t="s">
        <v>394</v>
      </c>
      <c r="B111" s="326"/>
      <c r="C111" s="326"/>
      <c r="D111" s="326"/>
      <c r="E111" s="326"/>
      <c r="F111" s="326"/>
      <c r="G111" s="326"/>
      <c r="H111" s="326"/>
      <c r="I111" s="198" t="s">
        <v>631</v>
      </c>
      <c r="J111" s="198" t="s">
        <v>716</v>
      </c>
      <c r="K111" s="197" t="s">
        <v>650</v>
      </c>
    </row>
    <row r="112" spans="1:11" ht="14.25" thickTop="1" thickBot="1" x14ac:dyDescent="0.25">
      <c r="A112" s="326" t="s">
        <v>393</v>
      </c>
      <c r="B112" s="326"/>
      <c r="C112" s="326"/>
      <c r="D112" s="326"/>
      <c r="E112" s="326"/>
      <c r="F112" s="326"/>
      <c r="G112" s="326"/>
      <c r="H112" s="326"/>
      <c r="I112" s="198" t="s">
        <v>632</v>
      </c>
      <c r="J112" s="198" t="s">
        <v>717</v>
      </c>
      <c r="K112" s="197" t="s">
        <v>651</v>
      </c>
    </row>
    <row r="113" spans="1:11" ht="14.25" thickTop="1" thickBot="1" x14ac:dyDescent="0.25">
      <c r="A113" s="326" t="s">
        <v>392</v>
      </c>
      <c r="B113" s="326"/>
      <c r="C113" s="326"/>
      <c r="D113" s="326"/>
      <c r="E113" s="326"/>
      <c r="F113" s="326"/>
      <c r="G113" s="326"/>
      <c r="H113" s="326"/>
      <c r="I113" s="198" t="s">
        <v>384</v>
      </c>
      <c r="J113" s="198" t="s">
        <v>384</v>
      </c>
      <c r="K113" s="197" t="s">
        <v>384</v>
      </c>
    </row>
    <row r="114" spans="1:11" ht="40.5" customHeight="1" thickTop="1" thickBot="1" x14ac:dyDescent="0.25">
      <c r="A114" s="326" t="s">
        <v>391</v>
      </c>
      <c r="B114" s="326"/>
      <c r="C114" s="326"/>
      <c r="D114" s="326"/>
      <c r="E114" s="326"/>
      <c r="F114" s="326"/>
      <c r="G114" s="326"/>
      <c r="H114" s="326"/>
      <c r="I114" s="198" t="s">
        <v>633</v>
      </c>
      <c r="J114" s="198" t="s">
        <v>633</v>
      </c>
      <c r="K114" s="197" t="s">
        <v>384</v>
      </c>
    </row>
    <row r="115" spans="1:11" ht="39.75" customHeight="1" thickTop="1" thickBot="1" x14ac:dyDescent="0.25">
      <c r="A115" s="326" t="s">
        <v>390</v>
      </c>
      <c r="B115" s="326"/>
      <c r="C115" s="326"/>
      <c r="D115" s="326"/>
      <c r="E115" s="326"/>
      <c r="F115" s="326"/>
      <c r="G115" s="326"/>
      <c r="H115" s="326"/>
      <c r="I115" s="198" t="s">
        <v>384</v>
      </c>
      <c r="J115" s="198" t="s">
        <v>384</v>
      </c>
      <c r="K115" s="197" t="s">
        <v>384</v>
      </c>
    </row>
    <row r="116" spans="1:11" ht="14.25" thickTop="1" thickBot="1" x14ac:dyDescent="0.25">
      <c r="A116" s="326" t="s">
        <v>389</v>
      </c>
      <c r="B116" s="326"/>
      <c r="C116" s="326"/>
      <c r="D116" s="326"/>
      <c r="E116" s="326"/>
      <c r="F116" s="326"/>
      <c r="G116" s="326"/>
      <c r="H116" s="326"/>
      <c r="I116" s="198" t="s">
        <v>388</v>
      </c>
      <c r="J116" s="198" t="s">
        <v>388</v>
      </c>
      <c r="K116" s="197" t="s">
        <v>387</v>
      </c>
    </row>
    <row r="117" spans="1:11" ht="14.25" thickTop="1" thickBot="1" x14ac:dyDescent="0.25">
      <c r="A117" s="326" t="s">
        <v>386</v>
      </c>
      <c r="B117" s="326"/>
      <c r="C117" s="326"/>
      <c r="D117" s="326"/>
      <c r="E117" s="326"/>
      <c r="F117" s="326"/>
      <c r="G117" s="326"/>
      <c r="H117" s="326"/>
      <c r="I117" s="198" t="s">
        <v>384</v>
      </c>
      <c r="J117" s="198" t="s">
        <v>384</v>
      </c>
      <c r="K117" s="197"/>
    </row>
    <row r="118" spans="1:11" ht="14.25" thickTop="1" thickBot="1" x14ac:dyDescent="0.25">
      <c r="A118" s="326" t="s">
        <v>385</v>
      </c>
      <c r="B118" s="326"/>
      <c r="C118" s="326"/>
      <c r="D118" s="326"/>
      <c r="E118" s="326"/>
      <c r="F118" s="326"/>
      <c r="G118" s="326"/>
      <c r="H118" s="326"/>
      <c r="I118" s="198" t="s">
        <v>384</v>
      </c>
      <c r="J118" s="198" t="s">
        <v>384</v>
      </c>
      <c r="K118" s="197" t="s">
        <v>384</v>
      </c>
    </row>
    <row r="119" spans="1:11" ht="13.5" thickTop="1" x14ac:dyDescent="0.2"/>
  </sheetData>
  <mergeCells count="119">
    <mergeCell ref="A118:H118"/>
    <mergeCell ref="A3:K3"/>
    <mergeCell ref="A2:K2"/>
    <mergeCell ref="A116:H116"/>
    <mergeCell ref="A117:H117"/>
    <mergeCell ref="A114:H114"/>
    <mergeCell ref="A100:H100"/>
    <mergeCell ref="A101:H101"/>
    <mergeCell ref="A102:H102"/>
    <mergeCell ref="A115:H115"/>
    <mergeCell ref="A112:H112"/>
    <mergeCell ref="A113:H113"/>
    <mergeCell ref="A110:H110"/>
    <mergeCell ref="A111:H111"/>
    <mergeCell ref="A108:H108"/>
    <mergeCell ref="A109:H109"/>
    <mergeCell ref="A106:H106"/>
    <mergeCell ref="A107:H107"/>
    <mergeCell ref="A104:H104"/>
    <mergeCell ref="A105:H105"/>
    <mergeCell ref="A103:H103"/>
    <mergeCell ref="A88:H88"/>
    <mergeCell ref="A89:H89"/>
    <mergeCell ref="A90:H90"/>
    <mergeCell ref="A98:H98"/>
    <mergeCell ref="A99:H99"/>
    <mergeCell ref="A96:H96"/>
    <mergeCell ref="A97:H97"/>
    <mergeCell ref="A94:H94"/>
    <mergeCell ref="A95:H95"/>
    <mergeCell ref="A92:H92"/>
    <mergeCell ref="A93:H93"/>
    <mergeCell ref="A91:H91"/>
    <mergeCell ref="A76:H76"/>
    <mergeCell ref="A77:H77"/>
    <mergeCell ref="A78:H78"/>
    <mergeCell ref="A86:H86"/>
    <mergeCell ref="A87:H87"/>
    <mergeCell ref="A84:H84"/>
    <mergeCell ref="A85:H85"/>
    <mergeCell ref="A82:H82"/>
    <mergeCell ref="A83:H83"/>
    <mergeCell ref="A80:H80"/>
    <mergeCell ref="A81:H81"/>
    <mergeCell ref="A79:H79"/>
    <mergeCell ref="A64:H64"/>
    <mergeCell ref="A65:H65"/>
    <mergeCell ref="A66:H66"/>
    <mergeCell ref="A74:H74"/>
    <mergeCell ref="A75:H75"/>
    <mergeCell ref="A72:H72"/>
    <mergeCell ref="A73:H73"/>
    <mergeCell ref="A70:H70"/>
    <mergeCell ref="A71:H71"/>
    <mergeCell ref="A68:H68"/>
    <mergeCell ref="A69:H69"/>
    <mergeCell ref="A67:H67"/>
    <mergeCell ref="A52:H52"/>
    <mergeCell ref="A53:H53"/>
    <mergeCell ref="A54:H54"/>
    <mergeCell ref="A62:H62"/>
    <mergeCell ref="A63:H63"/>
    <mergeCell ref="A60:H60"/>
    <mergeCell ref="A61:H61"/>
    <mergeCell ref="A58:H58"/>
    <mergeCell ref="A59:H59"/>
    <mergeCell ref="A56:H56"/>
    <mergeCell ref="A57:H57"/>
    <mergeCell ref="A55:H55"/>
    <mergeCell ref="A40:H40"/>
    <mergeCell ref="A41:H41"/>
    <mergeCell ref="A42:H42"/>
    <mergeCell ref="A50:H50"/>
    <mergeCell ref="A51:H51"/>
    <mergeCell ref="A48:H48"/>
    <mergeCell ref="A49:H49"/>
    <mergeCell ref="A46:H46"/>
    <mergeCell ref="A47:H47"/>
    <mergeCell ref="A44:H44"/>
    <mergeCell ref="A45:H45"/>
    <mergeCell ref="A43:H43"/>
    <mergeCell ref="A38:H38"/>
    <mergeCell ref="A39:H39"/>
    <mergeCell ref="A36:H36"/>
    <mergeCell ref="A37:H37"/>
    <mergeCell ref="A34:H34"/>
    <mergeCell ref="A35:H35"/>
    <mergeCell ref="A32:H32"/>
    <mergeCell ref="A33:H33"/>
    <mergeCell ref="A31:H31"/>
    <mergeCell ref="A26:H26"/>
    <mergeCell ref="A27:H27"/>
    <mergeCell ref="A24:H24"/>
    <mergeCell ref="A25:H25"/>
    <mergeCell ref="A22:H22"/>
    <mergeCell ref="A23:H23"/>
    <mergeCell ref="A28:H28"/>
    <mergeCell ref="A29:H29"/>
    <mergeCell ref="A30:H30"/>
    <mergeCell ref="F1:K1"/>
    <mergeCell ref="A6:H6"/>
    <mergeCell ref="A7:H7"/>
    <mergeCell ref="A20:H20"/>
    <mergeCell ref="A21:H21"/>
    <mergeCell ref="A19:H19"/>
    <mergeCell ref="Q13:AH13"/>
    <mergeCell ref="A4:K4"/>
    <mergeCell ref="A5:H5"/>
    <mergeCell ref="A10:H10"/>
    <mergeCell ref="A14:H14"/>
    <mergeCell ref="A15:H15"/>
    <mergeCell ref="A12:H12"/>
    <mergeCell ref="A13:H13"/>
    <mergeCell ref="A11:H11"/>
    <mergeCell ref="A8:H8"/>
    <mergeCell ref="A9:H9"/>
    <mergeCell ref="A16:H16"/>
    <mergeCell ref="A17:H17"/>
    <mergeCell ref="A18:H18"/>
  </mergeCells>
  <pageMargins left="0.7" right="0.7" top="0.75" bottom="0.75" header="0.3" footer="0.3"/>
  <pageSetup paperSize="9" scale="79" orientation="portrait" r:id="rId1"/>
  <rowBreaks count="1" manualBreakCount="1">
    <brk id="55" max="12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6</vt:i4>
      </vt:variant>
    </vt:vector>
  </HeadingPairs>
  <TitlesOfParts>
    <vt:vector size="19" baseType="lpstr">
      <vt:lpstr>1.sz.mell.</vt:lpstr>
      <vt:lpstr>2.sz.mell.</vt:lpstr>
      <vt:lpstr>3.sz.mell.</vt:lpstr>
      <vt:lpstr>4.sz.mell  </vt:lpstr>
      <vt:lpstr>5.sz.mell  </vt:lpstr>
      <vt:lpstr>6.sz.mell.</vt:lpstr>
      <vt:lpstr>7.sz.mell.</vt:lpstr>
      <vt:lpstr>8. mell</vt:lpstr>
      <vt:lpstr>9. mell</vt:lpstr>
      <vt:lpstr>10. mell.</vt:lpstr>
      <vt:lpstr>11.mell</vt:lpstr>
      <vt:lpstr>12.mell.</vt:lpstr>
      <vt:lpstr>13.mell</vt:lpstr>
      <vt:lpstr>'1.sz.mell.'!Nyomtatási_terület</vt:lpstr>
      <vt:lpstr>'10. mell.'!Nyomtatási_terület</vt:lpstr>
      <vt:lpstr>'2.sz.mell.'!Nyomtatási_terület</vt:lpstr>
      <vt:lpstr>'3.sz.mell.'!Nyomtatási_terület</vt:lpstr>
      <vt:lpstr>'4.sz.mell  '!Nyomtatási_terület</vt:lpstr>
      <vt:lpstr>'9. mell'!Nyomtatási_terület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Anyakonyv Nemesgulacs</cp:lastModifiedBy>
  <cp:lastPrinted>2026-04-22T11:47:01Z</cp:lastPrinted>
  <dcterms:created xsi:type="dcterms:W3CDTF">1999-10-30T10:30:45Z</dcterms:created>
  <dcterms:modified xsi:type="dcterms:W3CDTF">2026-05-13T07:37:46Z</dcterms:modified>
</cp:coreProperties>
</file>