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Ági\Desktop\Dia\2026\Testületi ülés\03\Bölcsőde\"/>
    </mc:Choice>
  </mc:AlternateContent>
  <xr:revisionPtr revIDLastSave="0" documentId="13_ncr:1_{AE5BE3A6-E7CF-41A4-A6A8-72CE4D192479}" xr6:coauthVersionLast="47" xr6:coauthVersionMax="47" xr10:uidLastSave="{00000000-0000-0000-0000-000000000000}"/>
  <bookViews>
    <workbookView xWindow="-120" yWindow="-120" windowWidth="29040" windowHeight="15720" tabRatio="500" firstSheet="4" activeTab="6" xr2:uid="{00000000-000D-0000-FFFF-FFFF00000000}"/>
  </bookViews>
  <sheets>
    <sheet name="1. melléklet Összevont Mérleg" sheetId="6" r:id="rId1"/>
    <sheet name="2. melléklet Társulás Mérleg" sheetId="4" r:id="rId2"/>
    <sheet name="3. melléklet Társulás Bevételek" sheetId="2" r:id="rId3"/>
    <sheet name="4. melléklet Társulás Kiadások" sheetId="5" r:id="rId4"/>
    <sheet name="5. melléklet Bölcsőde Mérleg" sheetId="9" r:id="rId5"/>
    <sheet name="6. melléklet Bölcsőde Bevételek" sheetId="7" r:id="rId6"/>
    <sheet name="7. melléklet Bölcsőde Kiadások" sheetId="8" r:id="rId7"/>
  </sheets>
  <definedNames>
    <definedName name="_xlnm.Print_Area" localSheetId="1">'2. melléklet Társulás Mérleg'!$A$1:$D$27</definedName>
    <definedName name="_xlnm.Print_Area" localSheetId="2">'3. melléklet Társulás Bevételek'!$A$1:$G$20</definedName>
    <definedName name="_xlnm.Print_Area" localSheetId="3">'4. melléklet Társulás Kiadások'!$A$1:$F$43</definedName>
    <definedName name="_xlnm.Print_Area" localSheetId="6">'7. melléklet Bölcsőde Kiadások'!$A$1:$F$49</definedName>
  </definedNames>
  <calcPr calcId="181029"/>
</workbook>
</file>

<file path=xl/calcChain.xml><?xml version="1.0" encoding="utf-8"?>
<calcChain xmlns="http://schemas.openxmlformats.org/spreadsheetml/2006/main">
  <c r="C23" i="9" l="1"/>
  <c r="C22" i="9" s="1"/>
  <c r="C20" i="9"/>
  <c r="C19" i="9"/>
  <c r="C18" i="9"/>
  <c r="C14" i="9"/>
  <c r="C24" i="9"/>
  <c r="C13" i="9"/>
  <c r="C11" i="9"/>
  <c r="C9" i="9"/>
  <c r="C15" i="9" l="1"/>
  <c r="C17" i="9"/>
  <c r="C27" i="9" s="1"/>
  <c r="F30" i="8"/>
  <c r="H11" i="7"/>
  <c r="F38" i="8"/>
  <c r="D21" i="4" l="1"/>
  <c r="D23" i="6" s="1"/>
  <c r="F18" i="5"/>
  <c r="D26" i="4" s="1"/>
  <c r="D25" i="4" s="1"/>
  <c r="F16" i="5"/>
  <c r="F15" i="5" s="1"/>
  <c r="F10" i="8"/>
  <c r="F9" i="8" s="1"/>
  <c r="F41" i="8"/>
  <c r="F37" i="8" s="1"/>
  <c r="F36" i="8" s="1"/>
  <c r="F25" i="8"/>
  <c r="F24" i="8" s="1"/>
  <c r="F33" i="8"/>
  <c r="F21" i="8"/>
  <c r="F18" i="8"/>
  <c r="F15" i="8"/>
  <c r="F48" i="8" l="1"/>
  <c r="F45" i="8"/>
  <c r="F46" i="8"/>
  <c r="F17" i="8"/>
  <c r="F47" i="8" l="1"/>
  <c r="F8" i="8"/>
  <c r="F43" i="8" s="1"/>
  <c r="F11" i="5"/>
  <c r="F13" i="5"/>
  <c r="F22" i="5"/>
  <c r="F24" i="5"/>
  <c r="F38" i="5" s="1"/>
  <c r="D19" i="4" s="1"/>
  <c r="D21" i="6" s="1"/>
  <c r="F28" i="5"/>
  <c r="F27" i="5" s="1"/>
  <c r="F30" i="5"/>
  <c r="F29" i="5" s="1"/>
  <c r="F31" i="5"/>
  <c r="F41" i="5" s="1"/>
  <c r="G11" i="2"/>
  <c r="G10" i="2" s="1"/>
  <c r="G13" i="2"/>
  <c r="D14" i="4" s="1"/>
  <c r="D16" i="6" s="1"/>
  <c r="D13" i="6"/>
  <c r="C13" i="6"/>
  <c r="D11" i="4"/>
  <c r="D24" i="4"/>
  <c r="H10" i="7"/>
  <c r="H15" i="7" s="1"/>
  <c r="E16" i="5"/>
  <c r="E15" i="5" s="1"/>
  <c r="C21" i="4" s="1"/>
  <c r="C23" i="6" s="1"/>
  <c r="F11" i="2"/>
  <c r="E28" i="5"/>
  <c r="E27" i="5" s="1"/>
  <c r="E30" i="5"/>
  <c r="D13" i="4" l="1"/>
  <c r="F49" i="8"/>
  <c r="D23" i="4"/>
  <c r="D25" i="6" s="1"/>
  <c r="D24" i="6" s="1"/>
  <c r="E40" i="5"/>
  <c r="F40" i="5"/>
  <c r="F10" i="5"/>
  <c r="F37" i="5"/>
  <c r="D18" i="4" s="1"/>
  <c r="D20" i="6" s="1"/>
  <c r="F26" i="5"/>
  <c r="F21" i="5" s="1"/>
  <c r="G9" i="2"/>
  <c r="G15" i="2" s="1"/>
  <c r="G17" i="2"/>
  <c r="D10" i="4"/>
  <c r="G19" i="2"/>
  <c r="E13" i="5"/>
  <c r="C24" i="4"/>
  <c r="D22" i="4" l="1"/>
  <c r="D9" i="4"/>
  <c r="D15" i="4" s="1"/>
  <c r="D12" i="6"/>
  <c r="D11" i="6" s="1"/>
  <c r="F9" i="5"/>
  <c r="F35" i="5" s="1"/>
  <c r="F39" i="5"/>
  <c r="G20" i="2"/>
  <c r="D15" i="6"/>
  <c r="E31" i="5"/>
  <c r="E41" i="5" s="1"/>
  <c r="E29" i="5"/>
  <c r="E26" i="5" s="1"/>
  <c r="D17" i="6" l="1"/>
  <c r="F43" i="5"/>
  <c r="D20" i="4"/>
  <c r="E24" i="5"/>
  <c r="E38" i="5" s="1"/>
  <c r="C19" i="4" s="1"/>
  <c r="C21" i="6" s="1"/>
  <c r="E22" i="5"/>
  <c r="E11" i="5"/>
  <c r="E10" i="5" s="1"/>
  <c r="C23" i="4"/>
  <c r="F10" i="2"/>
  <c r="C10" i="4" s="1"/>
  <c r="C12" i="6" s="1"/>
  <c r="C11" i="6" s="1"/>
  <c r="F13" i="2"/>
  <c r="F19" i="2" s="1"/>
  <c r="D17" i="4" l="1"/>
  <c r="D27" i="4" s="1"/>
  <c r="D22" i="6"/>
  <c r="D19" i="6"/>
  <c r="D26" i="6" s="1"/>
  <c r="E21" i="5"/>
  <c r="C22" i="4"/>
  <c r="C25" i="6"/>
  <c r="C24" i="6" s="1"/>
  <c r="C9" i="4"/>
  <c r="E39" i="5"/>
  <c r="C11" i="4"/>
  <c r="C14" i="4"/>
  <c r="F17" i="2"/>
  <c r="E37" i="5"/>
  <c r="C18" i="4" s="1"/>
  <c r="C20" i="6" s="1"/>
  <c r="F9" i="2"/>
  <c r="F15" i="2" s="1"/>
  <c r="E9" i="5"/>
  <c r="E35" i="5" l="1"/>
  <c r="C13" i="4"/>
  <c r="C16" i="6"/>
  <c r="C15" i="6" s="1"/>
  <c r="C17" i="6" s="1"/>
  <c r="C15" i="4"/>
  <c r="F20" i="2"/>
  <c r="E43" i="5"/>
  <c r="C20" i="4" l="1"/>
  <c r="C22" i="6" s="1"/>
  <c r="C19" i="6" s="1"/>
  <c r="C26" i="6" s="1"/>
  <c r="C17" i="4" l="1"/>
  <c r="C27" i="4" s="1"/>
</calcChain>
</file>

<file path=xl/sharedStrings.xml><?xml version="1.0" encoding="utf-8"?>
<sst xmlns="http://schemas.openxmlformats.org/spreadsheetml/2006/main" count="277" uniqueCount="141">
  <si>
    <t>Megnevezés</t>
  </si>
  <si>
    <t>B8</t>
  </si>
  <si>
    <t>Finanszírozási bevételek</t>
  </si>
  <si>
    <t>K3</t>
  </si>
  <si>
    <t>Dologi kiadások</t>
  </si>
  <si>
    <t>Jogcím-csoportok</t>
  </si>
  <si>
    <t xml:space="preserve">011130 Önkormányzatok és önkormányzati hivatalok jogalkotó és általános igazgatási tevékenysége </t>
  </si>
  <si>
    <t>B813 Előző évi költségvetési maradvány igénybevétele</t>
  </si>
  <si>
    <t>BEVÉTELEK ÖSSZESEN:</t>
  </si>
  <si>
    <t>Kiemelt előirányzatok</t>
  </si>
  <si>
    <t>K33</t>
  </si>
  <si>
    <t>Szolgáltatási kiadások</t>
  </si>
  <si>
    <t>K337</t>
  </si>
  <si>
    <t>Egyéb szolgáltatások</t>
  </si>
  <si>
    <t>K35</t>
  </si>
  <si>
    <t>Különféle befizetések és egyéb dologi kiadások</t>
  </si>
  <si>
    <t>K351</t>
  </si>
  <si>
    <t>ÖSSZESEN:</t>
  </si>
  <si>
    <t>Kiadások Összesen:</t>
  </si>
  <si>
    <t>K6</t>
  </si>
  <si>
    <t>Beruházások</t>
  </si>
  <si>
    <t>K67</t>
  </si>
  <si>
    <t>B1</t>
  </si>
  <si>
    <t>Működési célú támogatások államháztartáson belülről</t>
  </si>
  <si>
    <t>B16</t>
  </si>
  <si>
    <t>B2</t>
  </si>
  <si>
    <t>Felhalmozási célú támogatások államháztartáson belülről</t>
  </si>
  <si>
    <t>Badacsonytördemic és Térsége Bölcsődei Ellátást Biztosító Önkormányzati Társulás</t>
  </si>
  <si>
    <t>Működési célú előzetesen felszámított ÁFA</t>
  </si>
  <si>
    <t xml:space="preserve">K33 </t>
  </si>
  <si>
    <t>K64</t>
  </si>
  <si>
    <t>Egyéb tárgyi eszközök beszerzése, létesítése</t>
  </si>
  <si>
    <t>Beruházási célú előzetesen felszámított ÁFA</t>
  </si>
  <si>
    <t>Működési bevételek összesen:</t>
  </si>
  <si>
    <t>Felhalmozási bevételek összesen:</t>
  </si>
  <si>
    <t>BEVÉTELEK összesen:</t>
  </si>
  <si>
    <t>Működési kiadások összesen:</t>
  </si>
  <si>
    <t>Felhalmozási kiadások összesen:</t>
  </si>
  <si>
    <t>KIADÁSOK összesen:</t>
  </si>
  <si>
    <t>K62</t>
  </si>
  <si>
    <t>Ingatlanok beszerzése, létesítése</t>
  </si>
  <si>
    <t>062020 Településfejlesztési projektek és támogatásuk</t>
  </si>
  <si>
    <t>K1</t>
  </si>
  <si>
    <t>Személyi juttatások</t>
  </si>
  <si>
    <t xml:space="preserve">Személyi juttatások kiadásai </t>
  </si>
  <si>
    <t>K123</t>
  </si>
  <si>
    <t>K2</t>
  </si>
  <si>
    <t>Egyéb külső személyi juttatások kiadásai</t>
  </si>
  <si>
    <t>Munkaadót terhelő járulékok</t>
  </si>
  <si>
    <t>Szociális hozzájárulási adó</t>
  </si>
  <si>
    <t>K8</t>
  </si>
  <si>
    <t>Egyéb felhalmozási célú támogatások</t>
  </si>
  <si>
    <t>Felhalmozási kiadások</t>
  </si>
  <si>
    <t>2026. évi BEVÉTELEK részletezése</t>
  </si>
  <si>
    <t>018030 Támogatási célú finanszírozási műveletek</t>
  </si>
  <si>
    <t>K5</t>
  </si>
  <si>
    <t>Egyéb működési célú kiadások</t>
  </si>
  <si>
    <t>K506</t>
  </si>
  <si>
    <t>Egyéb működési célú támogatások ÁHB-re</t>
  </si>
  <si>
    <t>Eredeti előirányzat</t>
  </si>
  <si>
    <t>Fínanszírozási műveletek</t>
  </si>
  <si>
    <t>Finanszírozási bevétel</t>
  </si>
  <si>
    <t>B816</t>
  </si>
  <si>
    <t>B813</t>
  </si>
  <si>
    <t>Előző évi kvi maradvány igénybevétele</t>
  </si>
  <si>
    <t>Összevont  költségvetési mérleg</t>
  </si>
  <si>
    <t xml:space="preserve">1. melléklet </t>
  </si>
  <si>
    <t>2026. év</t>
  </si>
  <si>
    <t>Ft</t>
  </si>
  <si>
    <t xml:space="preserve">Eredeti előirányzat </t>
  </si>
  <si>
    <t xml:space="preserve">Módosított előirányzat </t>
  </si>
  <si>
    <t>B1 Működési célú támogatások államháztartáson belülről</t>
  </si>
  <si>
    <t xml:space="preserve"> B2 Felhalmozási célú támogatások államháztartáson belülről</t>
  </si>
  <si>
    <t>B8 Finanszírozási bevételek</t>
  </si>
  <si>
    <t>K1 Személyi juttatások</t>
  </si>
  <si>
    <t>K2 Munkaadót terhelő járulékok</t>
  </si>
  <si>
    <t>K3 Dologi kiadások</t>
  </si>
  <si>
    <t>K5 Egyéb működési célú kiadások</t>
  </si>
  <si>
    <t>K6 Beruházások</t>
  </si>
  <si>
    <t>2. melléklet</t>
  </si>
  <si>
    <t>3. melléklet</t>
  </si>
  <si>
    <t xml:space="preserve">2026. évi  módosított költségvetési mérlege </t>
  </si>
  <si>
    <t>2026. évi módosított KIADÁSOK részletezése</t>
  </si>
  <si>
    <t xml:space="preserve">Eredeti  előirányzat </t>
  </si>
  <si>
    <t xml:space="preserve">Módosított  előirányzat </t>
  </si>
  <si>
    <t>4. melléklet</t>
  </si>
  <si>
    <t>5. melléklet</t>
  </si>
  <si>
    <t>Badacsonytördemic és Térsége Bölcsőde</t>
  </si>
  <si>
    <t xml:space="preserve">Ft </t>
  </si>
  <si>
    <t>Egyéb működési célú támogatás (állami támogatás)</t>
  </si>
  <si>
    <t>Egyéb működési célú támogatás (önkormányzati hozzájárulás)</t>
  </si>
  <si>
    <t>6. melléklet</t>
  </si>
  <si>
    <t>2026. évi KIADÁSOK részletezése</t>
  </si>
  <si>
    <t>104031 Gyermekek bölcsődében és mini bölcsődében történő ellátása</t>
  </si>
  <si>
    <t>K11</t>
  </si>
  <si>
    <t>Foglalkoztatottak személyi juttatása</t>
  </si>
  <si>
    <t>K1101</t>
  </si>
  <si>
    <t>Törvény szerinti illetmények, munkabérek</t>
  </si>
  <si>
    <t>K1104</t>
  </si>
  <si>
    <t>Készenléti, ügyeleti, helyettesítési díj, túlóra, túlszolgálat</t>
  </si>
  <si>
    <t>K1109</t>
  </si>
  <si>
    <t>Közlekedési költségtérítés</t>
  </si>
  <si>
    <t>K1113</t>
  </si>
  <si>
    <t xml:space="preserve">Foglalkoztatottak személyi juttatása </t>
  </si>
  <si>
    <t>104035 Gyermekétkeztetés bölcsődében, fogyatékosok nappali intézményében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</si>
  <si>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</si>
  <si>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</si>
  <si>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</si>
  <si>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</si>
  <si>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</si>
  <si>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</si>
  <si>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</si>
  <si>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</si>
  <si>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K321</t>
  </si>
  <si>
    <t>Informatikai szolgáltatások (internet díj)</t>
  </si>
  <si>
    <t>K322</t>
  </si>
  <si>
    <t>Egyéb kommunikációs szolgáltatások (telefon díj)</t>
  </si>
  <si>
    <t>K331</t>
  </si>
  <si>
    <t>Közüzemi díjak</t>
  </si>
  <si>
    <t>Villamosenergia</t>
  </si>
  <si>
    <t>Víz- és csatornadíjak</t>
  </si>
  <si>
    <t>Működési célú előzetesen felszámított áfa</t>
  </si>
  <si>
    <t>Vásárolt élelmezés</t>
  </si>
  <si>
    <t>K915</t>
  </si>
  <si>
    <t>Központi, irányító szervi támogatás (állami támogatás)</t>
  </si>
  <si>
    <t>Központi, irányító szervi támogatás (önkormányzati hozzájárulás)</t>
  </si>
  <si>
    <t>Finanszírozási kiadások összesen:</t>
  </si>
  <si>
    <t>K9</t>
  </si>
  <si>
    <t>Finanszírozási kiadások</t>
  </si>
  <si>
    <t>K334</t>
  </si>
  <si>
    <t>Karbantatási kisjavítási szolgáltatások</t>
  </si>
  <si>
    <t>K335</t>
  </si>
  <si>
    <t>Egyéb működési célú támogatások bevételei ÁHB-ről (önkormányzati hozzájárulás)</t>
  </si>
  <si>
    <t>Egyéb működési célú támogatások bevételei ÁHB-ről (állami támogatás)</t>
  </si>
  <si>
    <t>Egyéb dologi kiadások</t>
  </si>
  <si>
    <t>K355</t>
  </si>
  <si>
    <t>2026. évi módosított BEVÉTELEK részletezése</t>
  </si>
  <si>
    <t>Bevételek összesen:</t>
  </si>
  <si>
    <t>BEVÉTELEK összesen</t>
  </si>
  <si>
    <t>7. melléklet</t>
  </si>
  <si>
    <t xml:space="preserve">2026. évi  költségvetési mérlege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</si>
</sst>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#,##0_ ;\-#,##0\ "/>
  </numFmts>
  <fonts count="17" x14ac:knownFonts="1">
    <font>
      <sz val="12"/>
      <name val="Times New Roman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9"/>
      </patternFill>
    </fill>
    <fill>
      <patternFill patternType="solid">
        <fgColor rgb="FF92D050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3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2" fillId="0" borderId="0" xfId="0" applyNumberFormat="1" applyFont="1"/>
    <xf numFmtId="0" fontId="3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5" fontId="2" fillId="0" borderId="0" xfId="1" applyNumberFormat="1" applyFont="1"/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/>
    <xf numFmtId="0" fontId="2" fillId="0" borderId="4" xfId="0" applyFont="1" applyBorder="1"/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7" xfId="0" applyFont="1" applyBorder="1"/>
    <xf numFmtId="3" fontId="3" fillId="0" borderId="7" xfId="0" applyNumberFormat="1" applyFont="1" applyBorder="1" applyAlignment="1">
      <alignment horizontal="right"/>
    </xf>
    <xf numFmtId="0" fontId="8" fillId="0" borderId="7" xfId="0" applyFont="1" applyBorder="1"/>
    <xf numFmtId="0" fontId="8" fillId="0" borderId="7" xfId="0" applyFont="1" applyBorder="1" applyAlignment="1">
      <alignment horizontal="left"/>
    </xf>
    <xf numFmtId="3" fontId="8" fillId="0" borderId="7" xfId="0" applyNumberFormat="1" applyFont="1" applyBorder="1"/>
    <xf numFmtId="3" fontId="7" fillId="0" borderId="7" xfId="0" applyNumberFormat="1" applyFont="1" applyBorder="1"/>
    <xf numFmtId="0" fontId="7" fillId="0" borderId="0" xfId="0" applyFont="1"/>
    <xf numFmtId="3" fontId="7" fillId="0" borderId="0" xfId="0" applyNumberFormat="1" applyFont="1"/>
    <xf numFmtId="0" fontId="8" fillId="0" borderId="7" xfId="0" applyFont="1" applyBorder="1" applyAlignment="1">
      <alignment horizontal="justify"/>
    </xf>
    <xf numFmtId="3" fontId="7" fillId="6" borderId="7" xfId="0" applyNumberFormat="1" applyFont="1" applyFill="1" applyBorder="1"/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8" xfId="0" applyFont="1" applyBorder="1"/>
    <xf numFmtId="166" fontId="3" fillId="2" borderId="15" xfId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left"/>
    </xf>
    <xf numFmtId="3" fontId="2" fillId="0" borderId="15" xfId="0" applyNumberFormat="1" applyFont="1" applyBorder="1"/>
    <xf numFmtId="0" fontId="3" fillId="0" borderId="1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0" borderId="13" xfId="0" applyFont="1" applyBorder="1"/>
    <xf numFmtId="3" fontId="3" fillId="0" borderId="15" xfId="0" applyNumberFormat="1" applyFont="1" applyBorder="1"/>
    <xf numFmtId="0" fontId="3" fillId="2" borderId="13" xfId="0" applyFont="1" applyFill="1" applyBorder="1" applyAlignment="1">
      <alignment horizontal="left"/>
    </xf>
    <xf numFmtId="166" fontId="3" fillId="0" borderId="15" xfId="1" applyNumberFormat="1" applyFont="1" applyFill="1" applyBorder="1" applyAlignment="1">
      <alignment horizontal="right"/>
    </xf>
    <xf numFmtId="0" fontId="3" fillId="5" borderId="18" xfId="0" applyFont="1" applyFill="1" applyBorder="1"/>
    <xf numFmtId="0" fontId="3" fillId="5" borderId="19" xfId="0" applyFont="1" applyFill="1" applyBorder="1" applyAlignment="1">
      <alignment horizontal="left"/>
    </xf>
    <xf numFmtId="166" fontId="3" fillId="5" borderId="20" xfId="1" applyNumberFormat="1" applyFont="1" applyFill="1" applyBorder="1" applyAlignment="1">
      <alignment horizontal="right"/>
    </xf>
    <xf numFmtId="3" fontId="2" fillId="0" borderId="21" xfId="0" applyNumberFormat="1" applyFont="1" applyBorder="1"/>
    <xf numFmtId="3" fontId="3" fillId="2" borderId="27" xfId="0" applyNumberFormat="1" applyFont="1" applyFill="1" applyBorder="1" applyAlignment="1">
      <alignment vertical="center"/>
    </xf>
    <xf numFmtId="0" fontId="3" fillId="0" borderId="28" xfId="0" applyFont="1" applyBorder="1"/>
    <xf numFmtId="3" fontId="3" fillId="0" borderId="21" xfId="0" applyNumberFormat="1" applyFont="1" applyBorder="1"/>
    <xf numFmtId="0" fontId="2" fillId="0" borderId="28" xfId="0" applyFont="1" applyBorder="1"/>
    <xf numFmtId="3" fontId="3" fillId="0" borderId="29" xfId="0" applyNumberFormat="1" applyFont="1" applyBorder="1"/>
    <xf numFmtId="0" fontId="3" fillId="0" borderId="28" xfId="0" applyFont="1" applyBorder="1" applyAlignment="1">
      <alignment horizontal="left"/>
    </xf>
    <xf numFmtId="3" fontId="2" fillId="0" borderId="29" xfId="0" applyNumberFormat="1" applyFont="1" applyBorder="1"/>
    <xf numFmtId="0" fontId="3" fillId="3" borderId="25" xfId="0" applyFont="1" applyFill="1" applyBorder="1" applyAlignment="1">
      <alignment horizontal="left"/>
    </xf>
    <xf numFmtId="3" fontId="3" fillId="3" borderId="30" xfId="0" applyNumberFormat="1" applyFont="1" applyFill="1" applyBorder="1"/>
    <xf numFmtId="3" fontId="3" fillId="4" borderId="20" xfId="0" applyNumberFormat="1" applyFont="1" applyFill="1" applyBorder="1"/>
    <xf numFmtId="166" fontId="3" fillId="0" borderId="31" xfId="1" applyNumberFormat="1" applyFont="1" applyFill="1" applyBorder="1" applyAlignment="1">
      <alignment horizontal="right"/>
    </xf>
    <xf numFmtId="0" fontId="8" fillId="0" borderId="7" xfId="0" applyFont="1" applyBorder="1" applyAlignment="1">
      <alignment wrapText="1"/>
    </xf>
    <xf numFmtId="3" fontId="3" fillId="2" borderId="36" xfId="0" applyNumberFormat="1" applyFont="1" applyFill="1" applyBorder="1" applyAlignment="1">
      <alignment vertical="center" wrapText="1"/>
    </xf>
    <xf numFmtId="0" fontId="0" fillId="0" borderId="4" xfId="0" applyBorder="1"/>
    <xf numFmtId="0" fontId="0" fillId="8" borderId="0" xfId="0" applyFill="1"/>
    <xf numFmtId="3" fontId="3" fillId="8" borderId="0" xfId="0" applyNumberFormat="1" applyFont="1" applyFill="1"/>
    <xf numFmtId="3" fontId="3" fillId="0" borderId="15" xfId="1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8" fillId="0" borderId="0" xfId="0" applyFont="1"/>
    <xf numFmtId="166" fontId="3" fillId="2" borderId="15" xfId="1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3" fontId="1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2" fillId="0" borderId="3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3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3" fillId="7" borderId="53" xfId="0" applyFont="1" applyFill="1" applyBorder="1"/>
    <xf numFmtId="0" fontId="7" fillId="0" borderId="4" xfId="0" applyFont="1" applyBorder="1"/>
    <xf numFmtId="0" fontId="8" fillId="0" borderId="4" xfId="0" applyFont="1" applyBorder="1"/>
    <xf numFmtId="0" fontId="8" fillId="0" borderId="4" xfId="0" applyFont="1" applyBorder="1" applyAlignment="1">
      <alignment wrapText="1"/>
    </xf>
    <xf numFmtId="3" fontId="7" fillId="4" borderId="55" xfId="0" applyNumberFormat="1" applyFont="1" applyFill="1" applyBorder="1"/>
    <xf numFmtId="0" fontId="7" fillId="6" borderId="38" xfId="0" applyFont="1" applyFill="1" applyBorder="1" applyAlignment="1">
      <alignment horizontal="left"/>
    </xf>
    <xf numFmtId="0" fontId="7" fillId="6" borderId="37" xfId="0" applyFont="1" applyFill="1" applyBorder="1" applyAlignment="1">
      <alignment horizontal="left"/>
    </xf>
    <xf numFmtId="0" fontId="8" fillId="0" borderId="38" xfId="0" applyFont="1" applyBorder="1" applyAlignment="1">
      <alignment horizontal="left"/>
    </xf>
    <xf numFmtId="0" fontId="8" fillId="0" borderId="37" xfId="0" applyFont="1" applyBorder="1" applyAlignment="1">
      <alignment horizontal="left"/>
    </xf>
    <xf numFmtId="0" fontId="8" fillId="0" borderId="38" xfId="0" applyFont="1" applyBorder="1" applyAlignment="1">
      <alignment horizontal="left" wrapText="1"/>
    </xf>
    <xf numFmtId="0" fontId="8" fillId="0" borderId="37" xfId="0" applyFont="1" applyBorder="1" applyAlignment="1">
      <alignment horizontal="left" wrapText="1"/>
    </xf>
    <xf numFmtId="0" fontId="7" fillId="0" borderId="38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4" borderId="47" xfId="0" applyFont="1" applyFill="1" applyBorder="1" applyAlignment="1">
      <alignment horizontal="left"/>
    </xf>
    <xf numFmtId="0" fontId="3" fillId="4" borderId="48" xfId="0" applyFont="1" applyFill="1" applyBorder="1" applyAlignment="1">
      <alignment horizontal="left"/>
    </xf>
    <xf numFmtId="0" fontId="3" fillId="4" borderId="46" xfId="0" applyFont="1" applyFill="1" applyBorder="1" applyAlignment="1">
      <alignment horizontal="left"/>
    </xf>
    <xf numFmtId="0" fontId="3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7" borderId="51" xfId="0" applyFont="1" applyFill="1" applyBorder="1" applyAlignment="1">
      <alignment horizontal="left"/>
    </xf>
    <xf numFmtId="0" fontId="3" fillId="7" borderId="52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54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8" fillId="0" borderId="50" xfId="0" applyFont="1" applyBorder="1" applyAlignment="1">
      <alignment horizontal="left"/>
    </xf>
    <xf numFmtId="0" fontId="3" fillId="5" borderId="47" xfId="0" applyFont="1" applyFill="1" applyBorder="1" applyAlignment="1">
      <alignment horizontal="left"/>
    </xf>
    <xf numFmtId="0" fontId="3" fillId="5" borderId="48" xfId="0" applyFont="1" applyFill="1" applyBorder="1" applyAlignment="1">
      <alignment horizontal="left"/>
    </xf>
    <xf numFmtId="0" fontId="3" fillId="5" borderId="46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0" borderId="56" xfId="0" applyFont="1" applyBorder="1"/>
    <xf numFmtId="0" fontId="7" fillId="0" borderId="2" xfId="0" applyFont="1" applyBorder="1"/>
    <xf numFmtId="0" fontId="8" fillId="0" borderId="2" xfId="0" applyFont="1" applyBorder="1"/>
    <xf numFmtId="0" fontId="7" fillId="0" borderId="57" xfId="0" applyFont="1" applyBorder="1"/>
    <xf numFmtId="3" fontId="7" fillId="0" borderId="58" xfId="0" applyNumberFormat="1" applyFont="1" applyBorder="1"/>
    <xf numFmtId="3" fontId="8" fillId="0" borderId="4" xfId="0" applyNumberFormat="1" applyFont="1" applyBorder="1"/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CB02-7673-4574-B2F8-144BACDDB128}">
  <dimension ref="A1:D26"/>
  <sheetViews>
    <sheetView view="pageBreakPreview" zoomScale="60" zoomScaleNormal="100" workbookViewId="0">
      <selection activeCell="A26" sqref="A26:B26"/>
    </sheetView>
  </sheetViews>
  <sheetFormatPr defaultRowHeight="15.75" x14ac:dyDescent="0.25"/>
  <cols>
    <col min="1" max="1" width="39" bestFit="1" customWidth="1"/>
    <col min="2" max="2" width="14.625" bestFit="1" customWidth="1"/>
    <col min="3" max="3" width="12" customWidth="1"/>
    <col min="4" max="4" width="14.125" customWidth="1"/>
  </cols>
  <sheetData>
    <row r="1" spans="1:4" x14ac:dyDescent="0.25">
      <c r="A1" s="98" t="s">
        <v>66</v>
      </c>
      <c r="B1" s="98"/>
      <c r="C1" s="98"/>
      <c r="D1" s="98"/>
    </row>
    <row r="2" spans="1:4" ht="20.25" x14ac:dyDescent="0.25">
      <c r="A2" s="69"/>
      <c r="B2" s="70"/>
      <c r="C2" s="71"/>
    </row>
    <row r="3" spans="1:4" ht="35.25" customHeight="1" x14ac:dyDescent="0.25">
      <c r="A3" s="100" t="s">
        <v>27</v>
      </c>
      <c r="B3" s="100"/>
      <c r="C3" s="100"/>
      <c r="D3" s="100"/>
    </row>
    <row r="4" spans="1:4" x14ac:dyDescent="0.25">
      <c r="A4" s="101" t="s">
        <v>67</v>
      </c>
      <c r="B4" s="101"/>
      <c r="C4" s="101"/>
      <c r="D4" s="101"/>
    </row>
    <row r="5" spans="1:4" x14ac:dyDescent="0.25">
      <c r="A5" s="72"/>
      <c r="B5" s="72"/>
      <c r="C5" s="20"/>
    </row>
    <row r="6" spans="1:4" x14ac:dyDescent="0.25">
      <c r="A6" s="102" t="s">
        <v>65</v>
      </c>
      <c r="B6" s="102"/>
      <c r="C6" s="102"/>
      <c r="D6" s="102"/>
    </row>
    <row r="7" spans="1:4" x14ac:dyDescent="0.25">
      <c r="A7" s="3"/>
      <c r="B7" s="3"/>
      <c r="C7" s="20"/>
    </row>
    <row r="8" spans="1:4" x14ac:dyDescent="0.25">
      <c r="A8" s="3"/>
      <c r="B8" s="3"/>
      <c r="C8" s="73"/>
      <c r="D8" s="74" t="s">
        <v>68</v>
      </c>
    </row>
    <row r="9" spans="1:4" ht="15.75" customHeight="1" x14ac:dyDescent="0.25">
      <c r="A9" s="104" t="s">
        <v>0</v>
      </c>
      <c r="B9" s="104"/>
      <c r="C9" s="99" t="s">
        <v>69</v>
      </c>
      <c r="D9" s="99" t="s">
        <v>70</v>
      </c>
    </row>
    <row r="10" spans="1:4" x14ac:dyDescent="0.25">
      <c r="A10" s="104"/>
      <c r="B10" s="104"/>
      <c r="C10" s="99"/>
      <c r="D10" s="99"/>
    </row>
    <row r="11" spans="1:4" x14ac:dyDescent="0.25">
      <c r="A11" s="103" t="s">
        <v>33</v>
      </c>
      <c r="B11" s="103"/>
      <c r="C11" s="22">
        <f>SUM(C12:C12)</f>
        <v>9840520</v>
      </c>
      <c r="D11" s="22">
        <f>SUM(D12:D12)</f>
        <v>32240520</v>
      </c>
    </row>
    <row r="12" spans="1:4" x14ac:dyDescent="0.25">
      <c r="A12" s="92" t="s">
        <v>71</v>
      </c>
      <c r="B12" s="93"/>
      <c r="C12" s="25">
        <f>'2. melléklet Társulás Mérleg'!C10</f>
        <v>9840520</v>
      </c>
      <c r="D12" s="25">
        <f>'2. melléklet Társulás Mérleg'!D10</f>
        <v>32240520</v>
      </c>
    </row>
    <row r="13" spans="1:4" x14ac:dyDescent="0.25">
      <c r="A13" s="96" t="s">
        <v>34</v>
      </c>
      <c r="B13" s="97"/>
      <c r="C13" s="26">
        <f>SUM(C14:C14)</f>
        <v>0</v>
      </c>
      <c r="D13" s="26">
        <f>SUM(D14:D14)</f>
        <v>0</v>
      </c>
    </row>
    <row r="14" spans="1:4" x14ac:dyDescent="0.25">
      <c r="A14" s="94" t="s">
        <v>72</v>
      </c>
      <c r="B14" s="95"/>
      <c r="C14" s="25">
        <v>0</v>
      </c>
      <c r="D14" s="25">
        <v>0</v>
      </c>
    </row>
    <row r="15" spans="1:4" x14ac:dyDescent="0.25">
      <c r="A15" s="96" t="s">
        <v>2</v>
      </c>
      <c r="B15" s="97"/>
      <c r="C15" s="26">
        <f>SUM(C16)</f>
        <v>163232534</v>
      </c>
      <c r="D15" s="26">
        <f>SUM(D16)</f>
        <v>163232534</v>
      </c>
    </row>
    <row r="16" spans="1:4" x14ac:dyDescent="0.25">
      <c r="A16" s="92" t="s">
        <v>73</v>
      </c>
      <c r="B16" s="93"/>
      <c r="C16" s="25">
        <f>'2. melléklet Társulás Mérleg'!C14</f>
        <v>163232534</v>
      </c>
      <c r="D16" s="25">
        <f>'2. melléklet Társulás Mérleg'!D14</f>
        <v>163232534</v>
      </c>
    </row>
    <row r="17" spans="1:4" x14ac:dyDescent="0.25">
      <c r="A17" s="90" t="s">
        <v>35</v>
      </c>
      <c r="B17" s="91"/>
      <c r="C17" s="30">
        <f>SUM(C11+C13+C15)</f>
        <v>173073054</v>
      </c>
      <c r="D17" s="30">
        <f>SUM(D11+D13+D15)</f>
        <v>195473054</v>
      </c>
    </row>
    <row r="18" spans="1:4" x14ac:dyDescent="0.25">
      <c r="A18" s="27"/>
      <c r="B18" s="27"/>
      <c r="C18" s="28"/>
      <c r="D18" s="28"/>
    </row>
    <row r="19" spans="1:4" x14ac:dyDescent="0.25">
      <c r="A19" s="105" t="s">
        <v>36</v>
      </c>
      <c r="B19" s="105"/>
      <c r="C19" s="26">
        <f>SUM(C20:C23)</f>
        <v>18490971</v>
      </c>
      <c r="D19" s="26">
        <f>SUM(D20:D23)</f>
        <v>40636971</v>
      </c>
    </row>
    <row r="20" spans="1:4" x14ac:dyDescent="0.25">
      <c r="A20" s="92" t="s">
        <v>74</v>
      </c>
      <c r="B20" s="93"/>
      <c r="C20" s="25">
        <f>'2. melléklet Társulás Mérleg'!C18</f>
        <v>4275122</v>
      </c>
      <c r="D20" s="25">
        <f>'2. melléklet Társulás Mérleg'!D18+'7. melléklet Bölcsőde Kiadások'!F9</f>
        <v>26989122</v>
      </c>
    </row>
    <row r="21" spans="1:4" x14ac:dyDescent="0.25">
      <c r="A21" s="92" t="s">
        <v>75</v>
      </c>
      <c r="B21" s="93"/>
      <c r="C21" s="25">
        <f>'2. melléklet Társulás Mérleg'!C19</f>
        <v>579584</v>
      </c>
      <c r="D21" s="25">
        <f>'2. melléklet Társulás Mérleg'!D19+'7. melléklet Bölcsőde Kiadások'!F15</f>
        <v>3299584</v>
      </c>
    </row>
    <row r="22" spans="1:4" x14ac:dyDescent="0.25">
      <c r="A22" s="92" t="s">
        <v>76</v>
      </c>
      <c r="B22" s="93"/>
      <c r="C22" s="25">
        <f>'2. melléklet Társulás Mérleg'!C20</f>
        <v>4136265</v>
      </c>
      <c r="D22" s="25">
        <f>'2. melléklet Társulás Mérleg'!D20+'7. melléklet Bölcsőde Kiadások'!F17+'7. melléklet Bölcsőde Kiadások'!F37</f>
        <v>10348265</v>
      </c>
    </row>
    <row r="23" spans="1:4" x14ac:dyDescent="0.25">
      <c r="A23" s="92" t="s">
        <v>77</v>
      </c>
      <c r="B23" s="93"/>
      <c r="C23" s="25">
        <f>'2. melléklet Társulás Mérleg'!C21</f>
        <v>9500000</v>
      </c>
      <c r="D23" s="25">
        <f>'2. melléklet Társulás Mérleg'!D21</f>
        <v>0</v>
      </c>
    </row>
    <row r="24" spans="1:4" x14ac:dyDescent="0.25">
      <c r="A24" s="96" t="s">
        <v>37</v>
      </c>
      <c r="B24" s="97"/>
      <c r="C24" s="26">
        <f>SUM(C25:C25)</f>
        <v>154582083</v>
      </c>
      <c r="D24" s="26">
        <f>SUM(D25:D25)</f>
        <v>154836083</v>
      </c>
    </row>
    <row r="25" spans="1:4" x14ac:dyDescent="0.25">
      <c r="A25" s="92" t="s">
        <v>78</v>
      </c>
      <c r="B25" s="93"/>
      <c r="C25" s="25">
        <f>'2. melléklet Társulás Mérleg'!C23</f>
        <v>154582083</v>
      </c>
      <c r="D25" s="25">
        <f>'2. melléklet Társulás Mérleg'!D23+'7. melléklet Bölcsőde Kiadások'!F33</f>
        <v>154836083</v>
      </c>
    </row>
    <row r="26" spans="1:4" x14ac:dyDescent="0.25">
      <c r="A26" s="90" t="s">
        <v>38</v>
      </c>
      <c r="B26" s="91"/>
      <c r="C26" s="30">
        <f>SUM(C24,C19)</f>
        <v>173073054</v>
      </c>
      <c r="D26" s="30">
        <f>SUM(D24,D19)</f>
        <v>195473054</v>
      </c>
    </row>
  </sheetData>
  <mergeCells count="22">
    <mergeCell ref="A1:D1"/>
    <mergeCell ref="D9:D10"/>
    <mergeCell ref="A22:B22"/>
    <mergeCell ref="A3:D3"/>
    <mergeCell ref="A4:D4"/>
    <mergeCell ref="A6:D6"/>
    <mergeCell ref="A11:B11"/>
    <mergeCell ref="A17:B17"/>
    <mergeCell ref="A9:B10"/>
    <mergeCell ref="C9:C10"/>
    <mergeCell ref="A19:B19"/>
    <mergeCell ref="A26:B26"/>
    <mergeCell ref="A12:B12"/>
    <mergeCell ref="A14:B14"/>
    <mergeCell ref="A16:B16"/>
    <mergeCell ref="A20:B20"/>
    <mergeCell ref="A21:B21"/>
    <mergeCell ref="A23:B23"/>
    <mergeCell ref="A25:B25"/>
    <mergeCell ref="A15:B15"/>
    <mergeCell ref="A13:B13"/>
    <mergeCell ref="A24:B24"/>
  </mergeCells>
  <printOptions headings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86C-0192-464B-8271-5CE48907D3CE}">
  <dimension ref="A1:D27"/>
  <sheetViews>
    <sheetView view="pageBreakPreview" zoomScaleNormal="100" zoomScaleSheetLayoutView="100" workbookViewId="0">
      <selection sqref="A1:D1"/>
    </sheetView>
  </sheetViews>
  <sheetFormatPr defaultRowHeight="15.75" x14ac:dyDescent="0.25"/>
  <cols>
    <col min="1" max="1" width="4" customWidth="1"/>
    <col min="2" max="2" width="45.125" customWidth="1"/>
    <col min="3" max="3" width="12.875" customWidth="1"/>
    <col min="4" max="4" width="11.625" customWidth="1"/>
  </cols>
  <sheetData>
    <row r="1" spans="1:4" x14ac:dyDescent="0.25">
      <c r="A1" s="182" t="s">
        <v>79</v>
      </c>
      <c r="B1" s="182"/>
      <c r="C1" s="182"/>
      <c r="D1" s="182"/>
    </row>
    <row r="3" spans="1:4" ht="30.75" customHeight="1" x14ac:dyDescent="0.25">
      <c r="A3" s="100" t="s">
        <v>27</v>
      </c>
      <c r="B3" s="100"/>
      <c r="C3" s="100"/>
      <c r="D3" s="100"/>
    </row>
    <row r="4" spans="1:4" x14ac:dyDescent="0.25">
      <c r="A4" s="106" t="s">
        <v>81</v>
      </c>
      <c r="B4" s="106"/>
      <c r="C4" s="106"/>
      <c r="D4" s="106"/>
    </row>
    <row r="5" spans="1:4" ht="15.75" customHeight="1" x14ac:dyDescent="0.25">
      <c r="A5" s="16"/>
      <c r="B5" s="16"/>
    </row>
    <row r="6" spans="1:4" x14ac:dyDescent="0.25">
      <c r="A6" s="20"/>
      <c r="B6" s="20"/>
    </row>
    <row r="7" spans="1:4" x14ac:dyDescent="0.25">
      <c r="A7" s="104" t="s">
        <v>0</v>
      </c>
      <c r="B7" s="104"/>
      <c r="C7" s="99" t="s">
        <v>69</v>
      </c>
      <c r="D7" s="99" t="s">
        <v>70</v>
      </c>
    </row>
    <row r="8" spans="1:4" ht="30.75" customHeight="1" x14ac:dyDescent="0.25">
      <c r="A8" s="104"/>
      <c r="B8" s="104"/>
      <c r="C8" s="99"/>
      <c r="D8" s="99"/>
    </row>
    <row r="9" spans="1:4" x14ac:dyDescent="0.25">
      <c r="A9" s="103" t="s">
        <v>33</v>
      </c>
      <c r="B9" s="103"/>
      <c r="C9" s="22">
        <f>SUM(C10:C10)</f>
        <v>9840520</v>
      </c>
      <c r="D9" s="22">
        <f>SUM(D10:D10)</f>
        <v>32240520</v>
      </c>
    </row>
    <row r="10" spans="1:4" x14ac:dyDescent="0.25">
      <c r="A10" s="23" t="s">
        <v>22</v>
      </c>
      <c r="B10" s="24" t="s">
        <v>23</v>
      </c>
      <c r="C10" s="25">
        <f>'3. melléklet Társulás Bevételek'!F10</f>
        <v>9840520</v>
      </c>
      <c r="D10" s="25">
        <f>'3. melléklet Társulás Bevételek'!G10</f>
        <v>32240520</v>
      </c>
    </row>
    <row r="11" spans="1:4" x14ac:dyDescent="0.25">
      <c r="A11" s="21" t="s">
        <v>34</v>
      </c>
      <c r="B11" s="21"/>
      <c r="C11" s="26">
        <f>SUM(C12:C12)</f>
        <v>0</v>
      </c>
      <c r="D11" s="26">
        <f>SUM(D12:D12)</f>
        <v>0</v>
      </c>
    </row>
    <row r="12" spans="1:4" x14ac:dyDescent="0.25">
      <c r="A12" s="23" t="s">
        <v>25</v>
      </c>
      <c r="B12" s="59" t="s">
        <v>26</v>
      </c>
      <c r="C12" s="25">
        <v>0</v>
      </c>
      <c r="D12" s="25">
        <v>0</v>
      </c>
    </row>
    <row r="13" spans="1:4" x14ac:dyDescent="0.25">
      <c r="A13" s="21" t="s">
        <v>2</v>
      </c>
      <c r="B13" s="24"/>
      <c r="C13" s="26">
        <f>SUM(C14)</f>
        <v>163232534</v>
      </c>
      <c r="D13" s="26">
        <f>SUM(D14)</f>
        <v>163232534</v>
      </c>
    </row>
    <row r="14" spans="1:4" x14ac:dyDescent="0.25">
      <c r="A14" s="23" t="s">
        <v>1</v>
      </c>
      <c r="B14" s="24" t="s">
        <v>2</v>
      </c>
      <c r="C14" s="25">
        <f>'3. melléklet Társulás Bevételek'!F13</f>
        <v>163232534</v>
      </c>
      <c r="D14" s="25">
        <f>'3. melléklet Társulás Bevételek'!G13</f>
        <v>163232534</v>
      </c>
    </row>
    <row r="15" spans="1:4" x14ac:dyDescent="0.25">
      <c r="A15" s="90" t="s">
        <v>35</v>
      </c>
      <c r="B15" s="91"/>
      <c r="C15" s="30">
        <f>SUM(C9+C11+C13)</f>
        <v>173073054</v>
      </c>
      <c r="D15" s="30">
        <f>SUM(D9+D11+D13)</f>
        <v>195473054</v>
      </c>
    </row>
    <row r="16" spans="1:4" x14ac:dyDescent="0.25">
      <c r="A16" s="27"/>
      <c r="B16" s="27"/>
      <c r="C16" s="28"/>
      <c r="D16" s="28"/>
    </row>
    <row r="17" spans="1:4" x14ac:dyDescent="0.25">
      <c r="A17" s="105" t="s">
        <v>36</v>
      </c>
      <c r="B17" s="105"/>
      <c r="C17" s="26">
        <f>SUM(C18:C21)</f>
        <v>18490971</v>
      </c>
      <c r="D17" s="26">
        <f>SUM(D18:D21)</f>
        <v>8990971</v>
      </c>
    </row>
    <row r="18" spans="1:4" x14ac:dyDescent="0.25">
      <c r="A18" s="23" t="s">
        <v>42</v>
      </c>
      <c r="B18" s="24" t="s">
        <v>43</v>
      </c>
      <c r="C18" s="25">
        <f>'4. melléklet Társulás Kiadások'!E37</f>
        <v>4275122</v>
      </c>
      <c r="D18" s="25">
        <f>'4. melléklet Társulás Kiadások'!F37</f>
        <v>4275122</v>
      </c>
    </row>
    <row r="19" spans="1:4" x14ac:dyDescent="0.25">
      <c r="A19" s="23" t="s">
        <v>46</v>
      </c>
      <c r="B19" s="24" t="s">
        <v>48</v>
      </c>
      <c r="C19" s="25">
        <f>'4. melléklet Társulás Kiadások'!E38</f>
        <v>579584</v>
      </c>
      <c r="D19" s="25">
        <f>'4. melléklet Társulás Kiadások'!F38</f>
        <v>579584</v>
      </c>
    </row>
    <row r="20" spans="1:4" x14ac:dyDescent="0.25">
      <c r="A20" s="23" t="s">
        <v>3</v>
      </c>
      <c r="B20" s="24" t="s">
        <v>4</v>
      </c>
      <c r="C20" s="25">
        <f>'4. melléklet Társulás Kiadások'!E39</f>
        <v>4136265</v>
      </c>
      <c r="D20" s="25">
        <f>'4. melléklet Társulás Kiadások'!F39</f>
        <v>4136265</v>
      </c>
    </row>
    <row r="21" spans="1:4" x14ac:dyDescent="0.25">
      <c r="A21" s="23" t="s">
        <v>55</v>
      </c>
      <c r="B21" s="24" t="s">
        <v>56</v>
      </c>
      <c r="C21" s="25">
        <f>'4. melléklet Társulás Kiadások'!E15</f>
        <v>9500000</v>
      </c>
      <c r="D21" s="25">
        <f>'4. melléklet Társulás Kiadások'!F17</f>
        <v>0</v>
      </c>
    </row>
    <row r="22" spans="1:4" x14ac:dyDescent="0.25">
      <c r="A22" s="96" t="s">
        <v>37</v>
      </c>
      <c r="B22" s="97"/>
      <c r="C22" s="26">
        <f>SUM(C23:C24)</f>
        <v>154582083</v>
      </c>
      <c r="D22" s="26">
        <f>SUM(D23:D24)</f>
        <v>154582083</v>
      </c>
    </row>
    <row r="23" spans="1:4" x14ac:dyDescent="0.25">
      <c r="A23" s="24" t="s">
        <v>19</v>
      </c>
      <c r="B23" s="29" t="s">
        <v>20</v>
      </c>
      <c r="C23" s="25">
        <f>'4. melléklet Társulás Kiadások'!E41</f>
        <v>154582083</v>
      </c>
      <c r="D23" s="25">
        <f>'4. melléklet Társulás Kiadások'!F41</f>
        <v>154582083</v>
      </c>
    </row>
    <row r="24" spans="1:4" x14ac:dyDescent="0.25">
      <c r="A24" s="24" t="s">
        <v>50</v>
      </c>
      <c r="B24" s="29" t="s">
        <v>51</v>
      </c>
      <c r="C24" s="25">
        <f>'4. melléklet Társulás Kiadások'!E42</f>
        <v>0</v>
      </c>
      <c r="D24" s="25">
        <f>'4. melléklet Társulás Kiadások'!F42</f>
        <v>0</v>
      </c>
    </row>
    <row r="25" spans="1:4" x14ac:dyDescent="0.25">
      <c r="A25" s="96" t="s">
        <v>126</v>
      </c>
      <c r="B25" s="97"/>
      <c r="C25" s="25"/>
      <c r="D25" s="26">
        <f>SUM(D26)</f>
        <v>31900000</v>
      </c>
    </row>
    <row r="26" spans="1:4" x14ac:dyDescent="0.25">
      <c r="A26" s="24" t="s">
        <v>127</v>
      </c>
      <c r="B26" s="29" t="s">
        <v>128</v>
      </c>
      <c r="C26" s="25"/>
      <c r="D26" s="25">
        <f>'4. melléklet Társulás Kiadások'!F18</f>
        <v>31900000</v>
      </c>
    </row>
    <row r="27" spans="1:4" x14ac:dyDescent="0.25">
      <c r="A27" s="90" t="s">
        <v>38</v>
      </c>
      <c r="B27" s="91"/>
      <c r="C27" s="30">
        <f>SUM(C22,C17)</f>
        <v>173073054</v>
      </c>
      <c r="D27" s="30">
        <f>D17+D22+D25</f>
        <v>195473054</v>
      </c>
    </row>
  </sheetData>
  <mergeCells count="12">
    <mergeCell ref="A1:D1"/>
    <mergeCell ref="A27:B27"/>
    <mergeCell ref="A15:B15"/>
    <mergeCell ref="D7:D8"/>
    <mergeCell ref="A3:D3"/>
    <mergeCell ref="A4:D4"/>
    <mergeCell ref="C7:C8"/>
    <mergeCell ref="A17:B17"/>
    <mergeCell ref="A7:B8"/>
    <mergeCell ref="A9:B9"/>
    <mergeCell ref="A22:B22"/>
    <mergeCell ref="A25:B25"/>
  </mergeCells>
  <phoneticPr fontId="9" type="noConversion"/>
  <printOptions heading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view="pageBreakPreview" zoomScaleNormal="100" zoomScaleSheetLayoutView="100" workbookViewId="0">
      <selection sqref="A1:G1"/>
    </sheetView>
  </sheetViews>
  <sheetFormatPr defaultColWidth="8.875" defaultRowHeight="15.75" x14ac:dyDescent="0.25"/>
  <cols>
    <col min="1" max="1" width="4" customWidth="1"/>
    <col min="2" max="2" width="5.625" customWidth="1"/>
    <col min="3" max="4" width="6" customWidth="1"/>
    <col min="5" max="5" width="34.875" customWidth="1"/>
    <col min="6" max="6" width="11.125" customWidth="1"/>
    <col min="7" max="7" width="13.125" customWidth="1"/>
    <col min="8" max="8" width="8.875" customWidth="1"/>
    <col min="9" max="9" width="16.125" customWidth="1"/>
  </cols>
  <sheetData>
    <row r="1" spans="1:8" x14ac:dyDescent="0.25">
      <c r="A1" s="182" t="s">
        <v>80</v>
      </c>
      <c r="B1" s="182"/>
      <c r="C1" s="182"/>
      <c r="D1" s="182"/>
      <c r="E1" s="182"/>
      <c r="F1" s="182"/>
      <c r="G1" s="182"/>
    </row>
    <row r="3" spans="1:8" s="2" customFormat="1" ht="44.25" customHeight="1" x14ac:dyDescent="0.25">
      <c r="A3" s="100" t="s">
        <v>27</v>
      </c>
      <c r="B3" s="100"/>
      <c r="C3" s="100"/>
      <c r="D3" s="100"/>
      <c r="E3" s="100"/>
      <c r="F3" s="100"/>
      <c r="G3" s="100"/>
    </row>
    <row r="4" spans="1:8" s="2" customFormat="1" ht="23.25" customHeight="1" x14ac:dyDescent="0.25">
      <c r="A4" s="102" t="s">
        <v>136</v>
      </c>
      <c r="B4" s="102"/>
      <c r="C4" s="102"/>
      <c r="D4" s="102"/>
      <c r="E4" s="102"/>
      <c r="F4" s="102"/>
      <c r="G4" s="102"/>
    </row>
    <row r="5" spans="1:8" s="2" customFormat="1" ht="23.25" customHeight="1" x14ac:dyDescent="0.25">
      <c r="A5" s="8"/>
      <c r="B5" s="8"/>
      <c r="C5" s="8"/>
      <c r="D5" s="8"/>
      <c r="E5" s="8"/>
      <c r="F5" s="8"/>
      <c r="G5" s="8"/>
    </row>
    <row r="6" spans="1:8" s="2" customFormat="1" ht="20.25" customHeight="1" thickBot="1" x14ac:dyDescent="0.3">
      <c r="A6" s="3"/>
      <c r="B6" s="3"/>
      <c r="C6" s="3"/>
      <c r="D6" s="3"/>
      <c r="E6" s="3"/>
      <c r="G6" s="75" t="s">
        <v>68</v>
      </c>
    </row>
    <row r="7" spans="1:8" s="4" customFormat="1" ht="29.25" customHeight="1" x14ac:dyDescent="0.25">
      <c r="A7" s="121" t="s">
        <v>5</v>
      </c>
      <c r="B7" s="122"/>
      <c r="C7" s="122"/>
      <c r="D7" s="122"/>
      <c r="E7" s="122"/>
      <c r="F7" s="113" t="s">
        <v>69</v>
      </c>
      <c r="G7" s="113" t="s">
        <v>70</v>
      </c>
    </row>
    <row r="8" spans="1:8" s="4" customFormat="1" ht="16.5" customHeight="1" x14ac:dyDescent="0.25">
      <c r="A8" s="123"/>
      <c r="B8" s="124"/>
      <c r="C8" s="124"/>
      <c r="D8" s="124"/>
      <c r="E8" s="124"/>
      <c r="F8" s="114"/>
      <c r="G8" s="114"/>
    </row>
    <row r="9" spans="1:8" s="4" customFormat="1" ht="34.9" customHeight="1" x14ac:dyDescent="0.25">
      <c r="A9" s="125" t="s">
        <v>6</v>
      </c>
      <c r="B9" s="126"/>
      <c r="C9" s="126"/>
      <c r="D9" s="126"/>
      <c r="E9" s="126"/>
      <c r="F9" s="48">
        <f>F10+F13</f>
        <v>173073054</v>
      </c>
      <c r="G9" s="48">
        <f>G10+G13</f>
        <v>195473054</v>
      </c>
    </row>
    <row r="10" spans="1:8" s="4" customFormat="1" ht="18" customHeight="1" x14ac:dyDescent="0.25">
      <c r="A10" s="49" t="s">
        <v>22</v>
      </c>
      <c r="B10" s="117" t="s">
        <v>23</v>
      </c>
      <c r="C10" s="117"/>
      <c r="D10" s="117"/>
      <c r="E10" s="118"/>
      <c r="F10" s="50">
        <f>F11</f>
        <v>9840520</v>
      </c>
      <c r="G10" s="50">
        <f>G11+G12</f>
        <v>32240520</v>
      </c>
    </row>
    <row r="11" spans="1:8" s="2" customFormat="1" ht="30" customHeight="1" x14ac:dyDescent="0.25">
      <c r="A11" s="51"/>
      <c r="B11" s="2" t="s">
        <v>24</v>
      </c>
      <c r="C11" s="120" t="s">
        <v>132</v>
      </c>
      <c r="D11" s="120"/>
      <c r="E11" s="120"/>
      <c r="F11" s="47">
        <f>340520+9500000</f>
        <v>9840520</v>
      </c>
      <c r="G11" s="47">
        <f>340520+9500000</f>
        <v>9840520</v>
      </c>
      <c r="H11" s="5"/>
    </row>
    <row r="12" spans="1:8" s="2" customFormat="1" ht="33" customHeight="1" x14ac:dyDescent="0.25">
      <c r="A12" s="51"/>
      <c r="C12" s="119" t="s">
        <v>133</v>
      </c>
      <c r="D12" s="119"/>
      <c r="E12" s="120"/>
      <c r="F12" s="47"/>
      <c r="G12" s="47">
        <v>22400000</v>
      </c>
      <c r="H12" s="5"/>
    </row>
    <row r="13" spans="1:8" s="2" customFormat="1" ht="18" customHeight="1" x14ac:dyDescent="0.25">
      <c r="A13" s="49" t="s">
        <v>1</v>
      </c>
      <c r="B13" s="115" t="s">
        <v>2</v>
      </c>
      <c r="C13" s="115"/>
      <c r="D13" s="115"/>
      <c r="E13" s="116"/>
      <c r="F13" s="52">
        <f>F14</f>
        <v>163232534</v>
      </c>
      <c r="G13" s="52">
        <f>G14</f>
        <v>163232534</v>
      </c>
      <c r="H13" s="5"/>
    </row>
    <row r="14" spans="1:8" s="2" customFormat="1" ht="18" customHeight="1" x14ac:dyDescent="0.25">
      <c r="A14" s="53"/>
      <c r="B14" s="7"/>
      <c r="C14" s="2" t="s">
        <v>7</v>
      </c>
      <c r="D14" s="4"/>
      <c r="E14" s="6"/>
      <c r="F14" s="54">
        <v>163232534</v>
      </c>
      <c r="G14" s="54">
        <v>163232534</v>
      </c>
      <c r="H14" s="5"/>
    </row>
    <row r="15" spans="1:8" s="2" customFormat="1" ht="20.45" customHeight="1" x14ac:dyDescent="0.25">
      <c r="A15" s="55" t="s">
        <v>8</v>
      </c>
      <c r="B15" s="18"/>
      <c r="C15" s="18"/>
      <c r="D15" s="18"/>
      <c r="E15" s="19"/>
      <c r="F15" s="56">
        <f>F9</f>
        <v>173073054</v>
      </c>
      <c r="G15" s="56">
        <f>G9</f>
        <v>195473054</v>
      </c>
    </row>
    <row r="16" spans="1:8" s="2" customFormat="1" ht="20.45" customHeight="1" x14ac:dyDescent="0.25">
      <c r="A16" s="107"/>
      <c r="B16" s="108"/>
      <c r="C16" s="108"/>
      <c r="D16" s="108"/>
      <c r="E16" s="108"/>
      <c r="F16" s="109"/>
      <c r="G16" s="41"/>
    </row>
    <row r="17" spans="1:7" s="2" customFormat="1" ht="18" customHeight="1" x14ac:dyDescent="0.25">
      <c r="A17" s="40" t="s">
        <v>22</v>
      </c>
      <c r="B17" s="14" t="s">
        <v>23</v>
      </c>
      <c r="C17" s="14"/>
      <c r="D17" s="14"/>
      <c r="E17" s="14"/>
      <c r="F17" s="37">
        <f>F10</f>
        <v>9840520</v>
      </c>
      <c r="G17" s="37">
        <f>G10</f>
        <v>32240520</v>
      </c>
    </row>
    <row r="18" spans="1:7" s="2" customFormat="1" ht="18" customHeight="1" x14ac:dyDescent="0.25">
      <c r="A18" s="40" t="s">
        <v>25</v>
      </c>
      <c r="B18" s="14" t="s">
        <v>26</v>
      </c>
      <c r="C18" s="14"/>
      <c r="D18" s="14"/>
      <c r="E18" s="14"/>
      <c r="F18" s="37"/>
      <c r="G18" s="37"/>
    </row>
    <row r="19" spans="1:7" s="2" customFormat="1" ht="18" customHeight="1" x14ac:dyDescent="0.25">
      <c r="A19" s="40" t="s">
        <v>1</v>
      </c>
      <c r="B19" s="14" t="s">
        <v>2</v>
      </c>
      <c r="C19" s="14"/>
      <c r="D19" s="14"/>
      <c r="E19" s="12"/>
      <c r="F19" s="37">
        <f>F13</f>
        <v>163232534</v>
      </c>
      <c r="G19" s="37">
        <f>G13</f>
        <v>163232534</v>
      </c>
    </row>
    <row r="20" spans="1:7" s="2" customFormat="1" ht="21.6" customHeight="1" thickBot="1" x14ac:dyDescent="0.3">
      <c r="A20" s="110" t="s">
        <v>138</v>
      </c>
      <c r="B20" s="111"/>
      <c r="C20" s="111"/>
      <c r="D20" s="111"/>
      <c r="E20" s="112"/>
      <c r="F20" s="57">
        <f>SUM(F17:F19)</f>
        <v>173073054</v>
      </c>
      <c r="G20" s="57">
        <f>SUM(G17:G19)</f>
        <v>195473054</v>
      </c>
    </row>
    <row r="21" spans="1:7" s="2" customFormat="1" ht="18" customHeight="1" x14ac:dyDescent="0.25">
      <c r="A21" s="1"/>
      <c r="B21" s="1"/>
      <c r="C21" s="1"/>
      <c r="D21" s="1"/>
      <c r="E21" s="1"/>
    </row>
    <row r="22" spans="1:7" s="2" customFormat="1" ht="18" customHeight="1" x14ac:dyDescent="0.25"/>
    <row r="23" spans="1:7" s="2" customFormat="1" ht="18" customHeight="1" x14ac:dyDescent="0.25"/>
    <row r="24" spans="1:7" s="2" customFormat="1" ht="18" customHeight="1" x14ac:dyDescent="0.25">
      <c r="A24"/>
      <c r="B24"/>
      <c r="C24"/>
      <c r="D24"/>
      <c r="E24"/>
    </row>
    <row r="25" spans="1:7" s="2" customFormat="1" ht="18" customHeight="1" x14ac:dyDescent="0.25">
      <c r="A25"/>
      <c r="B25"/>
      <c r="C25"/>
      <c r="D25"/>
      <c r="E25"/>
    </row>
    <row r="26" spans="1:7" s="2" customFormat="1" ht="18" customHeight="1" x14ac:dyDescent="0.25">
      <c r="A26"/>
      <c r="B26"/>
      <c r="C26"/>
      <c r="D26"/>
      <c r="E26"/>
    </row>
    <row r="27" spans="1:7" s="2" customFormat="1" ht="18" customHeight="1" x14ac:dyDescent="0.25">
      <c r="A27"/>
      <c r="B27"/>
      <c r="C27"/>
      <c r="D27"/>
      <c r="E27"/>
    </row>
    <row r="28" spans="1:7" s="2" customFormat="1" ht="18" customHeight="1" x14ac:dyDescent="0.25">
      <c r="A28"/>
      <c r="B28"/>
      <c r="C28"/>
      <c r="D28"/>
      <c r="E28"/>
    </row>
    <row r="29" spans="1:7" s="4" customFormat="1" x14ac:dyDescent="0.25">
      <c r="A29"/>
      <c r="B29"/>
      <c r="C29"/>
      <c r="D29"/>
      <c r="E29"/>
    </row>
    <row r="30" spans="1:7" s="1" customFormat="1" x14ac:dyDescent="0.25">
      <c r="A30"/>
      <c r="B30"/>
      <c r="C30"/>
      <c r="D30"/>
      <c r="E30"/>
    </row>
    <row r="31" spans="1:7" s="2" customFormat="1" x14ac:dyDescent="0.25">
      <c r="A31"/>
      <c r="B31"/>
      <c r="C31"/>
      <c r="D31"/>
      <c r="E31"/>
    </row>
    <row r="32" spans="1:7" s="2" customFormat="1" x14ac:dyDescent="0.25">
      <c r="A32"/>
      <c r="B32"/>
      <c r="C32"/>
      <c r="D32"/>
      <c r="E32"/>
    </row>
  </sheetData>
  <sheetProtection selectLockedCells="1" selectUnlockedCells="1"/>
  <mergeCells count="13">
    <mergeCell ref="A16:F16"/>
    <mergeCell ref="A20:E20"/>
    <mergeCell ref="A1:G1"/>
    <mergeCell ref="A3:G3"/>
    <mergeCell ref="A4:G4"/>
    <mergeCell ref="F7:F8"/>
    <mergeCell ref="B13:E13"/>
    <mergeCell ref="B10:E10"/>
    <mergeCell ref="C12:E12"/>
    <mergeCell ref="C11:E11"/>
    <mergeCell ref="A7:E8"/>
    <mergeCell ref="A9:E9"/>
    <mergeCell ref="G7:G8"/>
  </mergeCells>
  <printOptions headings="1"/>
  <pageMargins left="0.7" right="0.7" top="0.75" bottom="0.75" header="0.51180555555555551" footer="0.51180555555555551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C31F-D532-469C-9CB4-3ADC01D17D7F}">
  <dimension ref="A1:G44"/>
  <sheetViews>
    <sheetView view="pageBreakPreview" zoomScale="60" zoomScaleNormal="100" workbookViewId="0">
      <selection activeCell="L3" sqref="L3"/>
    </sheetView>
  </sheetViews>
  <sheetFormatPr defaultRowHeight="15.75" x14ac:dyDescent="0.25"/>
  <cols>
    <col min="1" max="1" width="5" customWidth="1"/>
    <col min="2" max="2" width="5.75" customWidth="1"/>
    <col min="3" max="3" width="6.25" customWidth="1"/>
    <col min="4" max="4" width="42" customWidth="1"/>
    <col min="5" max="5" width="15.375" customWidth="1"/>
    <col min="6" max="6" width="13.75" customWidth="1"/>
  </cols>
  <sheetData>
    <row r="1" spans="1:7" x14ac:dyDescent="0.25">
      <c r="F1" s="75" t="s">
        <v>85</v>
      </c>
    </row>
    <row r="3" spans="1:7" ht="41.25" customHeight="1" x14ac:dyDescent="0.25">
      <c r="A3" s="100" t="s">
        <v>27</v>
      </c>
      <c r="B3" s="100"/>
      <c r="C3" s="100"/>
      <c r="D3" s="100"/>
      <c r="E3" s="100"/>
      <c r="F3" s="100"/>
    </row>
    <row r="4" spans="1:7" ht="31.5" customHeight="1" x14ac:dyDescent="0.25">
      <c r="A4" s="106" t="s">
        <v>82</v>
      </c>
      <c r="B4" s="106"/>
      <c r="C4" s="106"/>
      <c r="D4" s="106"/>
      <c r="E4" s="106"/>
      <c r="F4" s="106"/>
    </row>
    <row r="5" spans="1:7" ht="31.5" customHeight="1" x14ac:dyDescent="0.25">
      <c r="A5" s="16"/>
      <c r="B5" s="16"/>
      <c r="C5" s="16"/>
      <c r="D5" s="16"/>
      <c r="E5" s="16"/>
      <c r="F5" s="16"/>
    </row>
    <row r="6" spans="1:7" ht="16.5" thickBot="1" x14ac:dyDescent="0.3">
      <c r="A6" s="8"/>
      <c r="B6" s="8"/>
      <c r="C6" s="8"/>
      <c r="D6" s="8"/>
      <c r="F6" s="75" t="s">
        <v>68</v>
      </c>
    </row>
    <row r="7" spans="1:7" x14ac:dyDescent="0.25">
      <c r="A7" s="131" t="s">
        <v>9</v>
      </c>
      <c r="B7" s="132"/>
      <c r="C7" s="132"/>
      <c r="D7" s="132"/>
      <c r="E7" s="127" t="s">
        <v>83</v>
      </c>
      <c r="F7" s="127" t="s">
        <v>84</v>
      </c>
    </row>
    <row r="8" spans="1:7" ht="35.25" customHeight="1" x14ac:dyDescent="0.25">
      <c r="A8" s="133"/>
      <c r="B8" s="134"/>
      <c r="C8" s="134"/>
      <c r="D8" s="134"/>
      <c r="E8" s="128"/>
      <c r="F8" s="128"/>
    </row>
    <row r="9" spans="1:7" ht="30.75" customHeight="1" x14ac:dyDescent="0.25">
      <c r="A9" s="135" t="s">
        <v>6</v>
      </c>
      <c r="B9" s="136"/>
      <c r="C9" s="136"/>
      <c r="D9" s="136"/>
      <c r="E9" s="35">
        <f t="shared" ref="E9:F11" si="0">E10</f>
        <v>469392</v>
      </c>
      <c r="F9" s="35">
        <f t="shared" si="0"/>
        <v>469392</v>
      </c>
    </row>
    <row r="10" spans="1:7" x14ac:dyDescent="0.25">
      <c r="A10" s="36" t="s">
        <v>3</v>
      </c>
      <c r="B10" s="12" t="s">
        <v>4</v>
      </c>
      <c r="C10" s="12"/>
      <c r="D10" s="12"/>
      <c r="E10" s="64">
        <f>E11+E13</f>
        <v>469392</v>
      </c>
      <c r="F10" s="64">
        <f>F11+F13</f>
        <v>469392</v>
      </c>
    </row>
    <row r="11" spans="1:7" x14ac:dyDescent="0.25">
      <c r="A11" s="65"/>
      <c r="B11" s="13" t="s">
        <v>10</v>
      </c>
      <c r="C11" s="13" t="s">
        <v>11</v>
      </c>
      <c r="D11" s="61"/>
      <c r="E11" s="37">
        <f t="shared" si="0"/>
        <v>402000</v>
      </c>
      <c r="F11" s="37">
        <f t="shared" si="0"/>
        <v>402000</v>
      </c>
    </row>
    <row r="12" spans="1:7" x14ac:dyDescent="0.25">
      <c r="A12" s="65"/>
      <c r="B12" s="13"/>
      <c r="C12" s="15" t="s">
        <v>12</v>
      </c>
      <c r="D12" s="13" t="s">
        <v>13</v>
      </c>
      <c r="E12" s="37">
        <v>402000</v>
      </c>
      <c r="F12" s="37">
        <v>402000</v>
      </c>
    </row>
    <row r="13" spans="1:7" x14ac:dyDescent="0.25">
      <c r="A13" s="65"/>
      <c r="B13" s="13" t="s">
        <v>14</v>
      </c>
      <c r="C13" s="142" t="s">
        <v>15</v>
      </c>
      <c r="D13" s="142"/>
      <c r="E13" s="37">
        <f>SUM(E14)</f>
        <v>67392</v>
      </c>
      <c r="F13" s="37">
        <f>SUM(F14)</f>
        <v>67392</v>
      </c>
    </row>
    <row r="14" spans="1:7" x14ac:dyDescent="0.25">
      <c r="A14" s="65"/>
      <c r="B14" s="13"/>
      <c r="C14" s="15" t="s">
        <v>16</v>
      </c>
      <c r="D14" s="13" t="s">
        <v>28</v>
      </c>
      <c r="E14" s="37">
        <v>67392</v>
      </c>
      <c r="F14" s="37">
        <v>67392</v>
      </c>
      <c r="G14" s="62"/>
    </row>
    <row r="15" spans="1:7" x14ac:dyDescent="0.25">
      <c r="A15" s="145" t="s">
        <v>54</v>
      </c>
      <c r="B15" s="146"/>
      <c r="C15" s="146"/>
      <c r="D15" s="146"/>
      <c r="E15" s="85">
        <f>SUM(E16)</f>
        <v>9500000</v>
      </c>
      <c r="F15" s="85">
        <f>F16</f>
        <v>31900000</v>
      </c>
      <c r="G15" s="63"/>
    </row>
    <row r="16" spans="1:7" x14ac:dyDescent="0.25">
      <c r="A16" s="86" t="s">
        <v>55</v>
      </c>
      <c r="B16" s="140" t="s">
        <v>56</v>
      </c>
      <c r="C16" s="140"/>
      <c r="D16" s="140"/>
      <c r="E16" s="86">
        <f>SUM(E17)</f>
        <v>9500000</v>
      </c>
      <c r="F16" s="86">
        <f>F17+F19+F20</f>
        <v>31900000</v>
      </c>
    </row>
    <row r="17" spans="1:6" x14ac:dyDescent="0.25">
      <c r="A17" s="86"/>
      <c r="B17" s="79"/>
      <c r="C17" s="87" t="s">
        <v>57</v>
      </c>
      <c r="D17" s="87" t="s">
        <v>58</v>
      </c>
      <c r="E17" s="87">
        <v>9500000</v>
      </c>
      <c r="F17" s="87"/>
    </row>
    <row r="18" spans="1:6" x14ac:dyDescent="0.25">
      <c r="A18" s="86" t="s">
        <v>127</v>
      </c>
      <c r="B18" s="140" t="s">
        <v>128</v>
      </c>
      <c r="C18" s="140"/>
      <c r="D18" s="140"/>
      <c r="E18" s="87"/>
      <c r="F18" s="86">
        <f>SUM(F19:F20)</f>
        <v>31900000</v>
      </c>
    </row>
    <row r="19" spans="1:6" x14ac:dyDescent="0.25">
      <c r="A19" s="86"/>
      <c r="B19" s="79"/>
      <c r="C19" s="87" t="s">
        <v>123</v>
      </c>
      <c r="D19" s="87" t="s">
        <v>124</v>
      </c>
      <c r="E19" s="87"/>
      <c r="F19" s="87">
        <v>22400000</v>
      </c>
    </row>
    <row r="20" spans="1:6" ht="31.5" x14ac:dyDescent="0.25">
      <c r="A20" s="86"/>
      <c r="B20" s="79"/>
      <c r="C20" s="87"/>
      <c r="D20" s="88" t="s">
        <v>125</v>
      </c>
      <c r="E20" s="87"/>
      <c r="F20" s="87">
        <v>9500000</v>
      </c>
    </row>
    <row r="21" spans="1:6" x14ac:dyDescent="0.25">
      <c r="A21" s="137" t="s">
        <v>41</v>
      </c>
      <c r="B21" s="138"/>
      <c r="C21" s="138"/>
      <c r="D21" s="139"/>
      <c r="E21" s="60">
        <f>E22+E24+E26+E31</f>
        <v>163103662</v>
      </c>
      <c r="F21" s="60">
        <f>F22+F24+F26+F31</f>
        <v>163103662</v>
      </c>
    </row>
    <row r="22" spans="1:6" x14ac:dyDescent="0.25">
      <c r="A22" s="38" t="s">
        <v>42</v>
      </c>
      <c r="B22" s="130" t="s">
        <v>44</v>
      </c>
      <c r="C22" s="130"/>
      <c r="D22" s="130"/>
      <c r="E22" s="37">
        <f>E23</f>
        <v>4275122</v>
      </c>
      <c r="F22" s="37">
        <f>F23</f>
        <v>4275122</v>
      </c>
    </row>
    <row r="23" spans="1:6" x14ac:dyDescent="0.25">
      <c r="A23" s="39"/>
      <c r="B23" s="31" t="s">
        <v>45</v>
      </c>
      <c r="C23" s="144" t="s">
        <v>47</v>
      </c>
      <c r="D23" s="144"/>
      <c r="E23" s="37">
        <v>4275122</v>
      </c>
      <c r="F23" s="37">
        <v>4275122</v>
      </c>
    </row>
    <row r="24" spans="1:6" x14ac:dyDescent="0.25">
      <c r="A24" s="38" t="s">
        <v>46</v>
      </c>
      <c r="B24" s="130" t="s">
        <v>48</v>
      </c>
      <c r="C24" s="130"/>
      <c r="D24" s="130"/>
      <c r="E24" s="37">
        <f>E25</f>
        <v>579584</v>
      </c>
      <c r="F24" s="37">
        <f>F25</f>
        <v>579584</v>
      </c>
    </row>
    <row r="25" spans="1:6" x14ac:dyDescent="0.25">
      <c r="A25" s="39"/>
      <c r="B25" s="31"/>
      <c r="C25" s="144" t="s">
        <v>49</v>
      </c>
      <c r="D25" s="144"/>
      <c r="E25" s="37">
        <v>579584</v>
      </c>
      <c r="F25" s="37">
        <v>579584</v>
      </c>
    </row>
    <row r="26" spans="1:6" x14ac:dyDescent="0.25">
      <c r="A26" s="36" t="s">
        <v>3</v>
      </c>
      <c r="B26" s="129" t="s">
        <v>4</v>
      </c>
      <c r="C26" s="130"/>
      <c r="D26" s="130"/>
      <c r="E26" s="37">
        <f>E27+E29</f>
        <v>3666873</v>
      </c>
      <c r="F26" s="37">
        <f>F27+F29</f>
        <v>3666873</v>
      </c>
    </row>
    <row r="27" spans="1:6" x14ac:dyDescent="0.25">
      <c r="A27" s="38"/>
      <c r="B27" s="13" t="s">
        <v>29</v>
      </c>
      <c r="C27" s="143" t="s">
        <v>11</v>
      </c>
      <c r="D27" s="144"/>
      <c r="E27" s="37">
        <f>SUM(E28)</f>
        <v>2887300</v>
      </c>
      <c r="F27" s="37">
        <f>SUM(F28)</f>
        <v>2887300</v>
      </c>
    </row>
    <row r="28" spans="1:6" x14ac:dyDescent="0.25">
      <c r="A28" s="38"/>
      <c r="B28" s="32"/>
      <c r="C28" s="15" t="s">
        <v>12</v>
      </c>
      <c r="D28" s="33" t="s">
        <v>13</v>
      </c>
      <c r="E28" s="37">
        <f>1653543+630000+603757</f>
        <v>2887300</v>
      </c>
      <c r="F28" s="37">
        <f>1653543+630000+603757</f>
        <v>2887300</v>
      </c>
    </row>
    <row r="29" spans="1:6" x14ac:dyDescent="0.25">
      <c r="A29" s="38"/>
      <c r="B29" s="13" t="s">
        <v>14</v>
      </c>
      <c r="C29" s="143" t="s">
        <v>15</v>
      </c>
      <c r="D29" s="144"/>
      <c r="E29" s="37">
        <f>SUM(E30)</f>
        <v>779573</v>
      </c>
      <c r="F29" s="37">
        <f>SUM(F30)</f>
        <v>779573</v>
      </c>
    </row>
    <row r="30" spans="1:6" x14ac:dyDescent="0.25">
      <c r="A30" s="38"/>
      <c r="B30" s="32"/>
      <c r="C30" s="15" t="s">
        <v>16</v>
      </c>
      <c r="D30" s="33" t="s">
        <v>28</v>
      </c>
      <c r="E30" s="37">
        <f>446457+170100+163016</f>
        <v>779573</v>
      </c>
      <c r="F30" s="37">
        <f>446457+170100+163016</f>
        <v>779573</v>
      </c>
    </row>
    <row r="31" spans="1:6" x14ac:dyDescent="0.25">
      <c r="A31" s="40" t="s">
        <v>19</v>
      </c>
      <c r="B31" s="14" t="s">
        <v>20</v>
      </c>
      <c r="C31" s="14"/>
      <c r="D31" s="34"/>
      <c r="E31" s="41">
        <f>SUM(E32:E34)</f>
        <v>154582083</v>
      </c>
      <c r="F31" s="41">
        <f>SUM(F32:F34)</f>
        <v>154582083</v>
      </c>
    </row>
    <row r="32" spans="1:6" x14ac:dyDescent="0.25">
      <c r="A32" s="40"/>
      <c r="B32" s="13" t="s">
        <v>39</v>
      </c>
      <c r="C32" s="15" t="s">
        <v>40</v>
      </c>
      <c r="D32" s="33"/>
      <c r="E32" s="37">
        <v>113234082</v>
      </c>
      <c r="F32" s="37">
        <v>113234082</v>
      </c>
    </row>
    <row r="33" spans="1:6" x14ac:dyDescent="0.25">
      <c r="A33" s="40"/>
      <c r="B33" s="13" t="s">
        <v>30</v>
      </c>
      <c r="C33" s="15" t="s">
        <v>31</v>
      </c>
      <c r="D33" s="13"/>
      <c r="E33" s="37">
        <v>8484215</v>
      </c>
      <c r="F33" s="37">
        <v>8484215</v>
      </c>
    </row>
    <row r="34" spans="1:6" x14ac:dyDescent="0.25">
      <c r="A34" s="40"/>
      <c r="B34" s="13" t="s">
        <v>21</v>
      </c>
      <c r="C34" s="15" t="s">
        <v>32</v>
      </c>
      <c r="D34" s="13"/>
      <c r="E34" s="37">
        <v>32863786</v>
      </c>
      <c r="F34" s="37">
        <v>32863786</v>
      </c>
    </row>
    <row r="35" spans="1:6" x14ac:dyDescent="0.25">
      <c r="A35" s="42" t="s">
        <v>17</v>
      </c>
      <c r="B35" s="17"/>
      <c r="C35" s="17"/>
      <c r="D35" s="17"/>
      <c r="E35" s="67">
        <f>E9+E21+E15</f>
        <v>173073054</v>
      </c>
      <c r="F35" s="67">
        <f>F9+F21+F15</f>
        <v>195473054</v>
      </c>
    </row>
    <row r="36" spans="1:6" x14ac:dyDescent="0.25">
      <c r="A36" s="107"/>
      <c r="B36" s="108"/>
      <c r="C36" s="108"/>
      <c r="D36" s="108"/>
      <c r="E36" s="109"/>
    </row>
    <row r="37" spans="1:6" x14ac:dyDescent="0.25">
      <c r="A37" s="36" t="s">
        <v>42</v>
      </c>
      <c r="B37" s="129" t="s">
        <v>43</v>
      </c>
      <c r="C37" s="130"/>
      <c r="D37" s="141"/>
      <c r="E37" s="43">
        <f>E22</f>
        <v>4275122</v>
      </c>
      <c r="F37" s="43">
        <f>F22</f>
        <v>4275122</v>
      </c>
    </row>
    <row r="38" spans="1:6" x14ac:dyDescent="0.25">
      <c r="A38" s="36" t="s">
        <v>46</v>
      </c>
      <c r="B38" s="129" t="s">
        <v>48</v>
      </c>
      <c r="C38" s="130"/>
      <c r="D38" s="141"/>
      <c r="E38" s="43">
        <f>E24</f>
        <v>579584</v>
      </c>
      <c r="F38" s="43">
        <f>F24</f>
        <v>579584</v>
      </c>
    </row>
    <row r="39" spans="1:6" x14ac:dyDescent="0.25">
      <c r="A39" s="40" t="s">
        <v>3</v>
      </c>
      <c r="B39" s="129" t="s">
        <v>4</v>
      </c>
      <c r="C39" s="130"/>
      <c r="D39" s="141"/>
      <c r="E39" s="43">
        <f>E10+E26</f>
        <v>4136265</v>
      </c>
      <c r="F39" s="43">
        <f>F10+F26</f>
        <v>4136265</v>
      </c>
    </row>
    <row r="40" spans="1:6" x14ac:dyDescent="0.25">
      <c r="A40" s="40" t="s">
        <v>55</v>
      </c>
      <c r="B40" s="129" t="s">
        <v>56</v>
      </c>
      <c r="C40" s="130"/>
      <c r="D40" s="141"/>
      <c r="E40" s="43">
        <f>E16</f>
        <v>9500000</v>
      </c>
      <c r="F40" s="43">
        <f>F16</f>
        <v>31900000</v>
      </c>
    </row>
    <row r="41" spans="1:6" x14ac:dyDescent="0.25">
      <c r="A41" s="40" t="s">
        <v>19</v>
      </c>
      <c r="B41" s="129" t="s">
        <v>20</v>
      </c>
      <c r="C41" s="130"/>
      <c r="D41" s="141"/>
      <c r="E41" s="43">
        <f>E31</f>
        <v>154582083</v>
      </c>
      <c r="F41" s="43">
        <f>F31</f>
        <v>154582083</v>
      </c>
    </row>
    <row r="42" spans="1:6" x14ac:dyDescent="0.25">
      <c r="A42" s="40" t="s">
        <v>50</v>
      </c>
      <c r="B42" s="129" t="s">
        <v>52</v>
      </c>
      <c r="C42" s="130"/>
      <c r="D42" s="141"/>
      <c r="E42" s="58"/>
      <c r="F42" s="58"/>
    </row>
    <row r="43" spans="1:6" ht="16.5" thickBot="1" x14ac:dyDescent="0.3">
      <c r="A43" s="44" t="s">
        <v>18</v>
      </c>
      <c r="B43" s="45"/>
      <c r="C43" s="45"/>
      <c r="D43" s="45"/>
      <c r="E43" s="46">
        <f>SUM(E37:E42)</f>
        <v>173073054</v>
      </c>
      <c r="F43" s="46">
        <f>SUM(F37:F42)</f>
        <v>195473054</v>
      </c>
    </row>
    <row r="44" spans="1:6" x14ac:dyDescent="0.25">
      <c r="A44" s="7"/>
      <c r="B44" s="9"/>
      <c r="C44" s="10"/>
      <c r="D44" s="11"/>
    </row>
  </sheetData>
  <mergeCells count="25">
    <mergeCell ref="B38:D38"/>
    <mergeCell ref="B42:D42"/>
    <mergeCell ref="B41:D41"/>
    <mergeCell ref="C13:D13"/>
    <mergeCell ref="C27:D27"/>
    <mergeCell ref="C29:D29"/>
    <mergeCell ref="B37:D37"/>
    <mergeCell ref="A15:D15"/>
    <mergeCell ref="B39:D39"/>
    <mergeCell ref="B40:D40"/>
    <mergeCell ref="A36:E36"/>
    <mergeCell ref="B22:D22"/>
    <mergeCell ref="B24:D24"/>
    <mergeCell ref="C23:D23"/>
    <mergeCell ref="C25:D25"/>
    <mergeCell ref="F7:F8"/>
    <mergeCell ref="A4:F4"/>
    <mergeCell ref="A3:F3"/>
    <mergeCell ref="B26:D26"/>
    <mergeCell ref="A7:D8"/>
    <mergeCell ref="A9:D9"/>
    <mergeCell ref="A21:D21"/>
    <mergeCell ref="E7:E8"/>
    <mergeCell ref="B16:D16"/>
    <mergeCell ref="B18:D18"/>
  </mergeCells>
  <phoneticPr fontId="10" type="noConversion"/>
  <printOptions headings="1"/>
  <pageMargins left="0.7" right="0.7" top="0.75" bottom="0.75" header="0.3" footer="0.3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BF84-6080-4007-89D5-A4DE71621CB9}">
  <dimension ref="A1:H27"/>
  <sheetViews>
    <sheetView view="pageBreakPreview" zoomScale="60" zoomScaleNormal="100" workbookViewId="0">
      <selection activeCell="F8" sqref="F8"/>
    </sheetView>
  </sheetViews>
  <sheetFormatPr defaultRowHeight="15.75" x14ac:dyDescent="0.25"/>
  <cols>
    <col min="1" max="1" width="4" customWidth="1"/>
    <col min="2" max="2" width="47.375" customWidth="1"/>
    <col min="3" max="3" width="12.875" customWidth="1"/>
  </cols>
  <sheetData>
    <row r="1" spans="1:8" x14ac:dyDescent="0.25">
      <c r="A1" s="182" t="s">
        <v>86</v>
      </c>
      <c r="B1" s="182"/>
      <c r="C1" s="182"/>
    </row>
    <row r="3" spans="1:8" ht="30.75" customHeight="1" x14ac:dyDescent="0.25">
      <c r="A3" s="184" t="s">
        <v>87</v>
      </c>
      <c r="B3" s="184"/>
      <c r="C3" s="184"/>
      <c r="D3" s="183"/>
      <c r="E3" s="183"/>
      <c r="F3" s="183"/>
      <c r="G3" s="183"/>
      <c r="H3" s="183"/>
    </row>
    <row r="4" spans="1:8" x14ac:dyDescent="0.25">
      <c r="A4" s="106" t="s">
        <v>140</v>
      </c>
      <c r="B4" s="106"/>
      <c r="C4" s="106"/>
    </row>
    <row r="5" spans="1:8" ht="15.75" customHeight="1" x14ac:dyDescent="0.25">
      <c r="A5" s="16"/>
      <c r="B5" s="16"/>
    </row>
    <row r="6" spans="1:8" x14ac:dyDescent="0.25">
      <c r="A6" s="20"/>
      <c r="B6" s="20"/>
    </row>
    <row r="7" spans="1:8" x14ac:dyDescent="0.25">
      <c r="A7" s="104" t="s">
        <v>0</v>
      </c>
      <c r="B7" s="104"/>
      <c r="C7" s="99" t="s">
        <v>69</v>
      </c>
    </row>
    <row r="8" spans="1:8" ht="30.75" customHeight="1" x14ac:dyDescent="0.25">
      <c r="A8" s="104"/>
      <c r="B8" s="104"/>
      <c r="C8" s="99"/>
    </row>
    <row r="9" spans="1:8" x14ac:dyDescent="0.25">
      <c r="A9" s="103" t="s">
        <v>33</v>
      </c>
      <c r="B9" s="103"/>
      <c r="C9" s="22">
        <f>SUM(C10:C10)</f>
        <v>0</v>
      </c>
    </row>
    <row r="10" spans="1:8" x14ac:dyDescent="0.25">
      <c r="A10" s="23" t="s">
        <v>22</v>
      </c>
      <c r="B10" s="24" t="s">
        <v>23</v>
      </c>
      <c r="C10" s="25">
        <v>0</v>
      </c>
    </row>
    <row r="11" spans="1:8" x14ac:dyDescent="0.25">
      <c r="A11" s="21" t="s">
        <v>34</v>
      </c>
      <c r="B11" s="21"/>
      <c r="C11" s="26">
        <f>SUM(C12:C12)</f>
        <v>0</v>
      </c>
    </row>
    <row r="12" spans="1:8" x14ac:dyDescent="0.25">
      <c r="A12" s="23" t="s">
        <v>25</v>
      </c>
      <c r="B12" s="59" t="s">
        <v>26</v>
      </c>
      <c r="C12" s="25">
        <v>0</v>
      </c>
    </row>
    <row r="13" spans="1:8" x14ac:dyDescent="0.25">
      <c r="A13" s="21" t="s">
        <v>2</v>
      </c>
      <c r="B13" s="24"/>
      <c r="C13" s="26">
        <f>SUM(C14)</f>
        <v>31900000</v>
      </c>
    </row>
    <row r="14" spans="1:8" x14ac:dyDescent="0.25">
      <c r="A14" s="23" t="s">
        <v>1</v>
      </c>
      <c r="B14" s="24" t="s">
        <v>2</v>
      </c>
      <c r="C14" s="25">
        <f>'6. melléklet Bölcsőde Bevételek'!H11</f>
        <v>31900000</v>
      </c>
    </row>
    <row r="15" spans="1:8" x14ac:dyDescent="0.25">
      <c r="A15" s="90" t="s">
        <v>35</v>
      </c>
      <c r="B15" s="91"/>
      <c r="C15" s="30">
        <f>SUM(C9+C11+C13)</f>
        <v>31900000</v>
      </c>
    </row>
    <row r="16" spans="1:8" x14ac:dyDescent="0.25">
      <c r="A16" s="27"/>
      <c r="B16" s="27"/>
      <c r="C16" s="28"/>
    </row>
    <row r="17" spans="1:3" x14ac:dyDescent="0.25">
      <c r="A17" s="105" t="s">
        <v>36</v>
      </c>
      <c r="B17" s="105"/>
      <c r="C17" s="26">
        <f>SUM(C18:C21)</f>
        <v>31646000</v>
      </c>
    </row>
    <row r="18" spans="1:3" x14ac:dyDescent="0.25">
      <c r="A18" s="23" t="s">
        <v>42</v>
      </c>
      <c r="B18" s="24" t="s">
        <v>43</v>
      </c>
      <c r="C18" s="25">
        <f>'7. melléklet Bölcsőde Kiadások'!F9</f>
        <v>22714000</v>
      </c>
    </row>
    <row r="19" spans="1:3" x14ac:dyDescent="0.25">
      <c r="A19" s="23" t="s">
        <v>46</v>
      </c>
      <c r="B19" s="24" t="s">
        <v>48</v>
      </c>
      <c r="C19" s="25">
        <f>'7. melléklet Bölcsőde Kiadások'!F15</f>
        <v>2720000</v>
      </c>
    </row>
    <row r="20" spans="1:3" x14ac:dyDescent="0.25">
      <c r="A20" s="23" t="s">
        <v>3</v>
      </c>
      <c r="B20" s="24" t="s">
        <v>4</v>
      </c>
      <c r="C20" s="25">
        <f>'7. melléklet Bölcsőde Kiadások'!F17+'7. melléklet Bölcsőde Kiadások'!F37</f>
        <v>6212000</v>
      </c>
    </row>
    <row r="21" spans="1:3" x14ac:dyDescent="0.25">
      <c r="A21" s="23" t="s">
        <v>55</v>
      </c>
      <c r="B21" s="24" t="s">
        <v>56</v>
      </c>
      <c r="C21" s="25">
        <v>0</v>
      </c>
    </row>
    <row r="22" spans="1:3" x14ac:dyDescent="0.25">
      <c r="A22" s="96" t="s">
        <v>37</v>
      </c>
      <c r="B22" s="97"/>
      <c r="C22" s="26">
        <f>SUM(C23:C24)</f>
        <v>254000</v>
      </c>
    </row>
    <row r="23" spans="1:3" x14ac:dyDescent="0.25">
      <c r="A23" s="24" t="s">
        <v>19</v>
      </c>
      <c r="B23" s="29" t="s">
        <v>20</v>
      </c>
      <c r="C23" s="25">
        <f>'7. melléklet Bölcsőde Kiadások'!F33</f>
        <v>254000</v>
      </c>
    </row>
    <row r="24" spans="1:3" x14ac:dyDescent="0.25">
      <c r="A24" s="24" t="s">
        <v>50</v>
      </c>
      <c r="B24" s="29" t="s">
        <v>51</v>
      </c>
      <c r="C24" s="25">
        <f>'4. melléklet Társulás Kiadások'!E42</f>
        <v>0</v>
      </c>
    </row>
    <row r="25" spans="1:3" x14ac:dyDescent="0.25">
      <c r="A25" s="96" t="s">
        <v>126</v>
      </c>
      <c r="B25" s="97"/>
      <c r="C25" s="25"/>
    </row>
    <row r="26" spans="1:3" x14ac:dyDescent="0.25">
      <c r="A26" s="24" t="s">
        <v>127</v>
      </c>
      <c r="B26" s="29" t="s">
        <v>128</v>
      </c>
      <c r="C26" s="25"/>
    </row>
    <row r="27" spans="1:3" x14ac:dyDescent="0.25">
      <c r="A27" s="90" t="s">
        <v>38</v>
      </c>
      <c r="B27" s="91"/>
      <c r="C27" s="30">
        <f>SUM(C22,C17)</f>
        <v>31900000</v>
      </c>
    </row>
  </sheetData>
  <mergeCells count="11">
    <mergeCell ref="A9:B9"/>
    <mergeCell ref="A15:B15"/>
    <mergeCell ref="A17:B17"/>
    <mergeCell ref="A22:B22"/>
    <mergeCell ref="A25:B25"/>
    <mergeCell ref="A27:B27"/>
    <mergeCell ref="A1:C1"/>
    <mergeCell ref="A3:C3"/>
    <mergeCell ref="A4:C4"/>
    <mergeCell ref="A7:B8"/>
    <mergeCell ref="C7:C8"/>
  </mergeCells>
  <printOptions heading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5367-8102-4CA5-A03D-D4C2F1C5B904}">
  <dimension ref="A1:H15"/>
  <sheetViews>
    <sheetView view="pageBreakPreview" zoomScale="60" zoomScaleNormal="100" workbookViewId="0">
      <selection activeCell="A4" sqref="A4:H4"/>
    </sheetView>
  </sheetViews>
  <sheetFormatPr defaultColWidth="10.125" defaultRowHeight="15.75" x14ac:dyDescent="0.25"/>
  <cols>
    <col min="1" max="1" width="3.875" customWidth="1"/>
    <col min="2" max="2" width="5.25" customWidth="1"/>
    <col min="3" max="6" width="8" customWidth="1"/>
    <col min="7" max="7" width="21.125" customWidth="1"/>
    <col min="8" max="8" width="14" customWidth="1"/>
    <col min="9" max="252" width="8" customWidth="1"/>
    <col min="257" max="257" width="3.875" customWidth="1"/>
    <col min="258" max="258" width="5.25" customWidth="1"/>
    <col min="259" max="262" width="8" customWidth="1"/>
    <col min="263" max="263" width="21.125" customWidth="1"/>
    <col min="264" max="264" width="14" customWidth="1"/>
    <col min="265" max="508" width="8" customWidth="1"/>
    <col min="513" max="513" width="3.875" customWidth="1"/>
    <col min="514" max="514" width="5.25" customWidth="1"/>
    <col min="515" max="518" width="8" customWidth="1"/>
    <col min="519" max="519" width="21.125" customWidth="1"/>
    <col min="520" max="520" width="14" customWidth="1"/>
    <col min="521" max="764" width="8" customWidth="1"/>
    <col min="769" max="769" width="3.875" customWidth="1"/>
    <col min="770" max="770" width="5.25" customWidth="1"/>
    <col min="771" max="774" width="8" customWidth="1"/>
    <col min="775" max="775" width="21.125" customWidth="1"/>
    <col min="776" max="776" width="14" customWidth="1"/>
    <col min="777" max="1020" width="8" customWidth="1"/>
    <col min="1025" max="1025" width="3.875" customWidth="1"/>
    <col min="1026" max="1026" width="5.25" customWidth="1"/>
    <col min="1027" max="1030" width="8" customWidth="1"/>
    <col min="1031" max="1031" width="21.125" customWidth="1"/>
    <col min="1032" max="1032" width="14" customWidth="1"/>
    <col min="1033" max="1276" width="8" customWidth="1"/>
    <col min="1281" max="1281" width="3.875" customWidth="1"/>
    <col min="1282" max="1282" width="5.25" customWidth="1"/>
    <col min="1283" max="1286" width="8" customWidth="1"/>
    <col min="1287" max="1287" width="21.125" customWidth="1"/>
    <col min="1288" max="1288" width="14" customWidth="1"/>
    <col min="1289" max="1532" width="8" customWidth="1"/>
    <col min="1537" max="1537" width="3.875" customWidth="1"/>
    <col min="1538" max="1538" width="5.25" customWidth="1"/>
    <col min="1539" max="1542" width="8" customWidth="1"/>
    <col min="1543" max="1543" width="21.125" customWidth="1"/>
    <col min="1544" max="1544" width="14" customWidth="1"/>
    <col min="1545" max="1788" width="8" customWidth="1"/>
    <col min="1793" max="1793" width="3.875" customWidth="1"/>
    <col min="1794" max="1794" width="5.25" customWidth="1"/>
    <col min="1795" max="1798" width="8" customWidth="1"/>
    <col min="1799" max="1799" width="21.125" customWidth="1"/>
    <col min="1800" max="1800" width="14" customWidth="1"/>
    <col min="1801" max="2044" width="8" customWidth="1"/>
    <col min="2049" max="2049" width="3.875" customWidth="1"/>
    <col min="2050" max="2050" width="5.25" customWidth="1"/>
    <col min="2051" max="2054" width="8" customWidth="1"/>
    <col min="2055" max="2055" width="21.125" customWidth="1"/>
    <col min="2056" max="2056" width="14" customWidth="1"/>
    <col min="2057" max="2300" width="8" customWidth="1"/>
    <col min="2305" max="2305" width="3.875" customWidth="1"/>
    <col min="2306" max="2306" width="5.25" customWidth="1"/>
    <col min="2307" max="2310" width="8" customWidth="1"/>
    <col min="2311" max="2311" width="21.125" customWidth="1"/>
    <col min="2312" max="2312" width="14" customWidth="1"/>
    <col min="2313" max="2556" width="8" customWidth="1"/>
    <col min="2561" max="2561" width="3.875" customWidth="1"/>
    <col min="2562" max="2562" width="5.25" customWidth="1"/>
    <col min="2563" max="2566" width="8" customWidth="1"/>
    <col min="2567" max="2567" width="21.125" customWidth="1"/>
    <col min="2568" max="2568" width="14" customWidth="1"/>
    <col min="2569" max="2812" width="8" customWidth="1"/>
    <col min="2817" max="2817" width="3.875" customWidth="1"/>
    <col min="2818" max="2818" width="5.25" customWidth="1"/>
    <col min="2819" max="2822" width="8" customWidth="1"/>
    <col min="2823" max="2823" width="21.125" customWidth="1"/>
    <col min="2824" max="2824" width="14" customWidth="1"/>
    <col min="2825" max="3068" width="8" customWidth="1"/>
    <col min="3073" max="3073" width="3.875" customWidth="1"/>
    <col min="3074" max="3074" width="5.25" customWidth="1"/>
    <col min="3075" max="3078" width="8" customWidth="1"/>
    <col min="3079" max="3079" width="21.125" customWidth="1"/>
    <col min="3080" max="3080" width="14" customWidth="1"/>
    <col min="3081" max="3324" width="8" customWidth="1"/>
    <col min="3329" max="3329" width="3.875" customWidth="1"/>
    <col min="3330" max="3330" width="5.25" customWidth="1"/>
    <col min="3331" max="3334" width="8" customWidth="1"/>
    <col min="3335" max="3335" width="21.125" customWidth="1"/>
    <col min="3336" max="3336" width="14" customWidth="1"/>
    <col min="3337" max="3580" width="8" customWidth="1"/>
    <col min="3585" max="3585" width="3.875" customWidth="1"/>
    <col min="3586" max="3586" width="5.25" customWidth="1"/>
    <col min="3587" max="3590" width="8" customWidth="1"/>
    <col min="3591" max="3591" width="21.125" customWidth="1"/>
    <col min="3592" max="3592" width="14" customWidth="1"/>
    <col min="3593" max="3836" width="8" customWidth="1"/>
    <col min="3841" max="3841" width="3.875" customWidth="1"/>
    <col min="3842" max="3842" width="5.25" customWidth="1"/>
    <col min="3843" max="3846" width="8" customWidth="1"/>
    <col min="3847" max="3847" width="21.125" customWidth="1"/>
    <col min="3848" max="3848" width="14" customWidth="1"/>
    <col min="3849" max="4092" width="8" customWidth="1"/>
    <col min="4097" max="4097" width="3.875" customWidth="1"/>
    <col min="4098" max="4098" width="5.25" customWidth="1"/>
    <col min="4099" max="4102" width="8" customWidth="1"/>
    <col min="4103" max="4103" width="21.125" customWidth="1"/>
    <col min="4104" max="4104" width="14" customWidth="1"/>
    <col min="4105" max="4348" width="8" customWidth="1"/>
    <col min="4353" max="4353" width="3.875" customWidth="1"/>
    <col min="4354" max="4354" width="5.25" customWidth="1"/>
    <col min="4355" max="4358" width="8" customWidth="1"/>
    <col min="4359" max="4359" width="21.125" customWidth="1"/>
    <col min="4360" max="4360" width="14" customWidth="1"/>
    <col min="4361" max="4604" width="8" customWidth="1"/>
    <col min="4609" max="4609" width="3.875" customWidth="1"/>
    <col min="4610" max="4610" width="5.25" customWidth="1"/>
    <col min="4611" max="4614" width="8" customWidth="1"/>
    <col min="4615" max="4615" width="21.125" customWidth="1"/>
    <col min="4616" max="4616" width="14" customWidth="1"/>
    <col min="4617" max="4860" width="8" customWidth="1"/>
    <col min="4865" max="4865" width="3.875" customWidth="1"/>
    <col min="4866" max="4866" width="5.25" customWidth="1"/>
    <col min="4867" max="4870" width="8" customWidth="1"/>
    <col min="4871" max="4871" width="21.125" customWidth="1"/>
    <col min="4872" max="4872" width="14" customWidth="1"/>
    <col min="4873" max="5116" width="8" customWidth="1"/>
    <col min="5121" max="5121" width="3.875" customWidth="1"/>
    <col min="5122" max="5122" width="5.25" customWidth="1"/>
    <col min="5123" max="5126" width="8" customWidth="1"/>
    <col min="5127" max="5127" width="21.125" customWidth="1"/>
    <col min="5128" max="5128" width="14" customWidth="1"/>
    <col min="5129" max="5372" width="8" customWidth="1"/>
    <col min="5377" max="5377" width="3.875" customWidth="1"/>
    <col min="5378" max="5378" width="5.25" customWidth="1"/>
    <col min="5379" max="5382" width="8" customWidth="1"/>
    <col min="5383" max="5383" width="21.125" customWidth="1"/>
    <col min="5384" max="5384" width="14" customWidth="1"/>
    <col min="5385" max="5628" width="8" customWidth="1"/>
    <col min="5633" max="5633" width="3.875" customWidth="1"/>
    <col min="5634" max="5634" width="5.25" customWidth="1"/>
    <col min="5635" max="5638" width="8" customWidth="1"/>
    <col min="5639" max="5639" width="21.125" customWidth="1"/>
    <col min="5640" max="5640" width="14" customWidth="1"/>
    <col min="5641" max="5884" width="8" customWidth="1"/>
    <col min="5889" max="5889" width="3.875" customWidth="1"/>
    <col min="5890" max="5890" width="5.25" customWidth="1"/>
    <col min="5891" max="5894" width="8" customWidth="1"/>
    <col min="5895" max="5895" width="21.125" customWidth="1"/>
    <col min="5896" max="5896" width="14" customWidth="1"/>
    <col min="5897" max="6140" width="8" customWidth="1"/>
    <col min="6145" max="6145" width="3.875" customWidth="1"/>
    <col min="6146" max="6146" width="5.25" customWidth="1"/>
    <col min="6147" max="6150" width="8" customWidth="1"/>
    <col min="6151" max="6151" width="21.125" customWidth="1"/>
    <col min="6152" max="6152" width="14" customWidth="1"/>
    <col min="6153" max="6396" width="8" customWidth="1"/>
    <col min="6401" max="6401" width="3.875" customWidth="1"/>
    <col min="6402" max="6402" width="5.25" customWidth="1"/>
    <col min="6403" max="6406" width="8" customWidth="1"/>
    <col min="6407" max="6407" width="21.125" customWidth="1"/>
    <col min="6408" max="6408" width="14" customWidth="1"/>
    <col min="6409" max="6652" width="8" customWidth="1"/>
    <col min="6657" max="6657" width="3.875" customWidth="1"/>
    <col min="6658" max="6658" width="5.25" customWidth="1"/>
    <col min="6659" max="6662" width="8" customWidth="1"/>
    <col min="6663" max="6663" width="21.125" customWidth="1"/>
    <col min="6664" max="6664" width="14" customWidth="1"/>
    <col min="6665" max="6908" width="8" customWidth="1"/>
    <col min="6913" max="6913" width="3.875" customWidth="1"/>
    <col min="6914" max="6914" width="5.25" customWidth="1"/>
    <col min="6915" max="6918" width="8" customWidth="1"/>
    <col min="6919" max="6919" width="21.125" customWidth="1"/>
    <col min="6920" max="6920" width="14" customWidth="1"/>
    <col min="6921" max="7164" width="8" customWidth="1"/>
    <col min="7169" max="7169" width="3.875" customWidth="1"/>
    <col min="7170" max="7170" width="5.25" customWidth="1"/>
    <col min="7171" max="7174" width="8" customWidth="1"/>
    <col min="7175" max="7175" width="21.125" customWidth="1"/>
    <col min="7176" max="7176" width="14" customWidth="1"/>
    <col min="7177" max="7420" width="8" customWidth="1"/>
    <col min="7425" max="7425" width="3.875" customWidth="1"/>
    <col min="7426" max="7426" width="5.25" customWidth="1"/>
    <col min="7427" max="7430" width="8" customWidth="1"/>
    <col min="7431" max="7431" width="21.125" customWidth="1"/>
    <col min="7432" max="7432" width="14" customWidth="1"/>
    <col min="7433" max="7676" width="8" customWidth="1"/>
    <col min="7681" max="7681" width="3.875" customWidth="1"/>
    <col min="7682" max="7682" width="5.25" customWidth="1"/>
    <col min="7683" max="7686" width="8" customWidth="1"/>
    <col min="7687" max="7687" width="21.125" customWidth="1"/>
    <col min="7688" max="7688" width="14" customWidth="1"/>
    <col min="7689" max="7932" width="8" customWidth="1"/>
    <col min="7937" max="7937" width="3.875" customWidth="1"/>
    <col min="7938" max="7938" width="5.25" customWidth="1"/>
    <col min="7939" max="7942" width="8" customWidth="1"/>
    <col min="7943" max="7943" width="21.125" customWidth="1"/>
    <col min="7944" max="7944" width="14" customWidth="1"/>
    <col min="7945" max="8188" width="8" customWidth="1"/>
    <col min="8193" max="8193" width="3.875" customWidth="1"/>
    <col min="8194" max="8194" width="5.25" customWidth="1"/>
    <col min="8195" max="8198" width="8" customWidth="1"/>
    <col min="8199" max="8199" width="21.125" customWidth="1"/>
    <col min="8200" max="8200" width="14" customWidth="1"/>
    <col min="8201" max="8444" width="8" customWidth="1"/>
    <col min="8449" max="8449" width="3.875" customWidth="1"/>
    <col min="8450" max="8450" width="5.25" customWidth="1"/>
    <col min="8451" max="8454" width="8" customWidth="1"/>
    <col min="8455" max="8455" width="21.125" customWidth="1"/>
    <col min="8456" max="8456" width="14" customWidth="1"/>
    <col min="8457" max="8700" width="8" customWidth="1"/>
    <col min="8705" max="8705" width="3.875" customWidth="1"/>
    <col min="8706" max="8706" width="5.25" customWidth="1"/>
    <col min="8707" max="8710" width="8" customWidth="1"/>
    <col min="8711" max="8711" width="21.125" customWidth="1"/>
    <col min="8712" max="8712" width="14" customWidth="1"/>
    <col min="8713" max="8956" width="8" customWidth="1"/>
    <col min="8961" max="8961" width="3.875" customWidth="1"/>
    <col min="8962" max="8962" width="5.25" customWidth="1"/>
    <col min="8963" max="8966" width="8" customWidth="1"/>
    <col min="8967" max="8967" width="21.125" customWidth="1"/>
    <col min="8968" max="8968" width="14" customWidth="1"/>
    <col min="8969" max="9212" width="8" customWidth="1"/>
    <col min="9217" max="9217" width="3.875" customWidth="1"/>
    <col min="9218" max="9218" width="5.25" customWidth="1"/>
    <col min="9219" max="9222" width="8" customWidth="1"/>
    <col min="9223" max="9223" width="21.125" customWidth="1"/>
    <col min="9224" max="9224" width="14" customWidth="1"/>
    <col min="9225" max="9468" width="8" customWidth="1"/>
    <col min="9473" max="9473" width="3.875" customWidth="1"/>
    <col min="9474" max="9474" width="5.25" customWidth="1"/>
    <col min="9475" max="9478" width="8" customWidth="1"/>
    <col min="9479" max="9479" width="21.125" customWidth="1"/>
    <col min="9480" max="9480" width="14" customWidth="1"/>
    <col min="9481" max="9724" width="8" customWidth="1"/>
    <col min="9729" max="9729" width="3.875" customWidth="1"/>
    <col min="9730" max="9730" width="5.25" customWidth="1"/>
    <col min="9731" max="9734" width="8" customWidth="1"/>
    <col min="9735" max="9735" width="21.125" customWidth="1"/>
    <col min="9736" max="9736" width="14" customWidth="1"/>
    <col min="9737" max="9980" width="8" customWidth="1"/>
    <col min="9985" max="9985" width="3.875" customWidth="1"/>
    <col min="9986" max="9986" width="5.25" customWidth="1"/>
    <col min="9987" max="9990" width="8" customWidth="1"/>
    <col min="9991" max="9991" width="21.125" customWidth="1"/>
    <col min="9992" max="9992" width="14" customWidth="1"/>
    <col min="9993" max="10236" width="8" customWidth="1"/>
    <col min="10241" max="10241" width="3.875" customWidth="1"/>
    <col min="10242" max="10242" width="5.25" customWidth="1"/>
    <col min="10243" max="10246" width="8" customWidth="1"/>
    <col min="10247" max="10247" width="21.125" customWidth="1"/>
    <col min="10248" max="10248" width="14" customWidth="1"/>
    <col min="10249" max="10492" width="8" customWidth="1"/>
    <col min="10497" max="10497" width="3.875" customWidth="1"/>
    <col min="10498" max="10498" width="5.25" customWidth="1"/>
    <col min="10499" max="10502" width="8" customWidth="1"/>
    <col min="10503" max="10503" width="21.125" customWidth="1"/>
    <col min="10504" max="10504" width="14" customWidth="1"/>
    <col min="10505" max="10748" width="8" customWidth="1"/>
    <col min="10753" max="10753" width="3.875" customWidth="1"/>
    <col min="10754" max="10754" width="5.25" customWidth="1"/>
    <col min="10755" max="10758" width="8" customWidth="1"/>
    <col min="10759" max="10759" width="21.125" customWidth="1"/>
    <col min="10760" max="10760" width="14" customWidth="1"/>
    <col min="10761" max="11004" width="8" customWidth="1"/>
    <col min="11009" max="11009" width="3.875" customWidth="1"/>
    <col min="11010" max="11010" width="5.25" customWidth="1"/>
    <col min="11011" max="11014" width="8" customWidth="1"/>
    <col min="11015" max="11015" width="21.125" customWidth="1"/>
    <col min="11016" max="11016" width="14" customWidth="1"/>
    <col min="11017" max="11260" width="8" customWidth="1"/>
    <col min="11265" max="11265" width="3.875" customWidth="1"/>
    <col min="11266" max="11266" width="5.25" customWidth="1"/>
    <col min="11267" max="11270" width="8" customWidth="1"/>
    <col min="11271" max="11271" width="21.125" customWidth="1"/>
    <col min="11272" max="11272" width="14" customWidth="1"/>
    <col min="11273" max="11516" width="8" customWidth="1"/>
    <col min="11521" max="11521" width="3.875" customWidth="1"/>
    <col min="11522" max="11522" width="5.25" customWidth="1"/>
    <col min="11523" max="11526" width="8" customWidth="1"/>
    <col min="11527" max="11527" width="21.125" customWidth="1"/>
    <col min="11528" max="11528" width="14" customWidth="1"/>
    <col min="11529" max="11772" width="8" customWidth="1"/>
    <col min="11777" max="11777" width="3.875" customWidth="1"/>
    <col min="11778" max="11778" width="5.25" customWidth="1"/>
    <col min="11779" max="11782" width="8" customWidth="1"/>
    <col min="11783" max="11783" width="21.125" customWidth="1"/>
    <col min="11784" max="11784" width="14" customWidth="1"/>
    <col min="11785" max="12028" width="8" customWidth="1"/>
    <col min="12033" max="12033" width="3.875" customWidth="1"/>
    <col min="12034" max="12034" width="5.25" customWidth="1"/>
    <col min="12035" max="12038" width="8" customWidth="1"/>
    <col min="12039" max="12039" width="21.125" customWidth="1"/>
    <col min="12040" max="12040" width="14" customWidth="1"/>
    <col min="12041" max="12284" width="8" customWidth="1"/>
    <col min="12289" max="12289" width="3.875" customWidth="1"/>
    <col min="12290" max="12290" width="5.25" customWidth="1"/>
    <col min="12291" max="12294" width="8" customWidth="1"/>
    <col min="12295" max="12295" width="21.125" customWidth="1"/>
    <col min="12296" max="12296" width="14" customWidth="1"/>
    <col min="12297" max="12540" width="8" customWidth="1"/>
    <col min="12545" max="12545" width="3.875" customWidth="1"/>
    <col min="12546" max="12546" width="5.25" customWidth="1"/>
    <col min="12547" max="12550" width="8" customWidth="1"/>
    <col min="12551" max="12551" width="21.125" customWidth="1"/>
    <col min="12552" max="12552" width="14" customWidth="1"/>
    <col min="12553" max="12796" width="8" customWidth="1"/>
    <col min="12801" max="12801" width="3.875" customWidth="1"/>
    <col min="12802" max="12802" width="5.25" customWidth="1"/>
    <col min="12803" max="12806" width="8" customWidth="1"/>
    <col min="12807" max="12807" width="21.125" customWidth="1"/>
    <col min="12808" max="12808" width="14" customWidth="1"/>
    <col min="12809" max="13052" width="8" customWidth="1"/>
    <col min="13057" max="13057" width="3.875" customWidth="1"/>
    <col min="13058" max="13058" width="5.25" customWidth="1"/>
    <col min="13059" max="13062" width="8" customWidth="1"/>
    <col min="13063" max="13063" width="21.125" customWidth="1"/>
    <col min="13064" max="13064" width="14" customWidth="1"/>
    <col min="13065" max="13308" width="8" customWidth="1"/>
    <col min="13313" max="13313" width="3.875" customWidth="1"/>
    <col min="13314" max="13314" width="5.25" customWidth="1"/>
    <col min="13315" max="13318" width="8" customWidth="1"/>
    <col min="13319" max="13319" width="21.125" customWidth="1"/>
    <col min="13320" max="13320" width="14" customWidth="1"/>
    <col min="13321" max="13564" width="8" customWidth="1"/>
    <col min="13569" max="13569" width="3.875" customWidth="1"/>
    <col min="13570" max="13570" width="5.25" customWidth="1"/>
    <col min="13571" max="13574" width="8" customWidth="1"/>
    <col min="13575" max="13575" width="21.125" customWidth="1"/>
    <col min="13576" max="13576" width="14" customWidth="1"/>
    <col min="13577" max="13820" width="8" customWidth="1"/>
    <col min="13825" max="13825" width="3.875" customWidth="1"/>
    <col min="13826" max="13826" width="5.25" customWidth="1"/>
    <col min="13827" max="13830" width="8" customWidth="1"/>
    <col min="13831" max="13831" width="21.125" customWidth="1"/>
    <col min="13832" max="13832" width="14" customWidth="1"/>
    <col min="13833" max="14076" width="8" customWidth="1"/>
    <col min="14081" max="14081" width="3.875" customWidth="1"/>
    <col min="14082" max="14082" width="5.25" customWidth="1"/>
    <col min="14083" max="14086" width="8" customWidth="1"/>
    <col min="14087" max="14087" width="21.125" customWidth="1"/>
    <col min="14088" max="14088" width="14" customWidth="1"/>
    <col min="14089" max="14332" width="8" customWidth="1"/>
    <col min="14337" max="14337" width="3.875" customWidth="1"/>
    <col min="14338" max="14338" width="5.25" customWidth="1"/>
    <col min="14339" max="14342" width="8" customWidth="1"/>
    <col min="14343" max="14343" width="21.125" customWidth="1"/>
    <col min="14344" max="14344" width="14" customWidth="1"/>
    <col min="14345" max="14588" width="8" customWidth="1"/>
    <col min="14593" max="14593" width="3.875" customWidth="1"/>
    <col min="14594" max="14594" width="5.25" customWidth="1"/>
    <col min="14595" max="14598" width="8" customWidth="1"/>
    <col min="14599" max="14599" width="21.125" customWidth="1"/>
    <col min="14600" max="14600" width="14" customWidth="1"/>
    <col min="14601" max="14844" width="8" customWidth="1"/>
    <col min="14849" max="14849" width="3.875" customWidth="1"/>
    <col min="14850" max="14850" width="5.25" customWidth="1"/>
    <col min="14851" max="14854" width="8" customWidth="1"/>
    <col min="14855" max="14855" width="21.125" customWidth="1"/>
    <col min="14856" max="14856" width="14" customWidth="1"/>
    <col min="14857" max="15100" width="8" customWidth="1"/>
    <col min="15105" max="15105" width="3.875" customWidth="1"/>
    <col min="15106" max="15106" width="5.25" customWidth="1"/>
    <col min="15107" max="15110" width="8" customWidth="1"/>
    <col min="15111" max="15111" width="21.125" customWidth="1"/>
    <col min="15112" max="15112" width="14" customWidth="1"/>
    <col min="15113" max="15356" width="8" customWidth="1"/>
    <col min="15361" max="15361" width="3.875" customWidth="1"/>
    <col min="15362" max="15362" width="5.25" customWidth="1"/>
    <col min="15363" max="15366" width="8" customWidth="1"/>
    <col min="15367" max="15367" width="21.125" customWidth="1"/>
    <col min="15368" max="15368" width="14" customWidth="1"/>
    <col min="15369" max="15612" width="8" customWidth="1"/>
    <col min="15617" max="15617" width="3.875" customWidth="1"/>
    <col min="15618" max="15618" width="5.25" customWidth="1"/>
    <col min="15619" max="15622" width="8" customWidth="1"/>
    <col min="15623" max="15623" width="21.125" customWidth="1"/>
    <col min="15624" max="15624" width="14" customWidth="1"/>
    <col min="15625" max="15868" width="8" customWidth="1"/>
    <col min="15873" max="15873" width="3.875" customWidth="1"/>
    <col min="15874" max="15874" width="5.25" customWidth="1"/>
    <col min="15875" max="15878" width="8" customWidth="1"/>
    <col min="15879" max="15879" width="21.125" customWidth="1"/>
    <col min="15880" max="15880" width="14" customWidth="1"/>
    <col min="15881" max="16124" width="8" customWidth="1"/>
    <col min="16129" max="16129" width="3.875" customWidth="1"/>
    <col min="16130" max="16130" width="5.25" customWidth="1"/>
    <col min="16131" max="16134" width="8" customWidth="1"/>
    <col min="16135" max="16135" width="21.125" customWidth="1"/>
    <col min="16136" max="16136" width="14" customWidth="1"/>
    <col min="16137" max="16380" width="8" customWidth="1"/>
  </cols>
  <sheetData>
    <row r="1" spans="1:8" ht="15.75" customHeight="1" x14ac:dyDescent="0.25">
      <c r="A1" s="151" t="s">
        <v>91</v>
      </c>
      <c r="B1" s="151"/>
      <c r="C1" s="151"/>
      <c r="D1" s="151"/>
      <c r="E1" s="151"/>
      <c r="F1" s="151"/>
      <c r="G1" s="151"/>
      <c r="H1" s="151"/>
    </row>
    <row r="2" spans="1:8" x14ac:dyDescent="0.25">
      <c r="A2" s="68"/>
      <c r="B2" s="68"/>
      <c r="C2" s="68"/>
      <c r="D2" s="68"/>
      <c r="E2" s="68"/>
      <c r="F2" s="68"/>
      <c r="G2" s="68"/>
    </row>
    <row r="3" spans="1:8" x14ac:dyDescent="0.25">
      <c r="A3" s="152"/>
      <c r="B3" s="152"/>
      <c r="C3" s="152"/>
      <c r="D3" s="152"/>
      <c r="E3" s="152"/>
      <c r="F3" s="152"/>
      <c r="G3" s="152"/>
      <c r="H3" s="152"/>
    </row>
    <row r="4" spans="1:8" ht="15.75" customHeight="1" x14ac:dyDescent="0.25">
      <c r="A4" s="152" t="s">
        <v>87</v>
      </c>
      <c r="B4" s="152"/>
      <c r="C4" s="152"/>
      <c r="D4" s="152"/>
      <c r="E4" s="152"/>
      <c r="F4" s="152"/>
      <c r="G4" s="152"/>
      <c r="H4" s="152"/>
    </row>
    <row r="5" spans="1:8" x14ac:dyDescent="0.25">
      <c r="A5" s="152" t="s">
        <v>53</v>
      </c>
      <c r="B5" s="152"/>
      <c r="C5" s="152"/>
      <c r="D5" s="152"/>
      <c r="E5" s="152"/>
      <c r="F5" s="152"/>
      <c r="G5" s="152"/>
      <c r="H5" s="152"/>
    </row>
    <row r="6" spans="1:8" ht="15.75" customHeight="1" x14ac:dyDescent="0.25">
      <c r="A6" s="66"/>
      <c r="B6" s="66"/>
      <c r="C6" s="66"/>
      <c r="D6" s="66"/>
      <c r="E6" s="66"/>
      <c r="F6" s="66"/>
      <c r="G6" s="66"/>
    </row>
    <row r="7" spans="1:8" x14ac:dyDescent="0.25">
      <c r="A7" s="66"/>
      <c r="B7" s="66"/>
      <c r="C7" s="66"/>
      <c r="D7" s="66"/>
      <c r="E7" s="66"/>
      <c r="F7" s="66"/>
      <c r="G7" s="66"/>
      <c r="H7" s="74" t="s">
        <v>88</v>
      </c>
    </row>
    <row r="8" spans="1:8" ht="49.5" customHeight="1" x14ac:dyDescent="0.25">
      <c r="A8" s="153" t="s">
        <v>0</v>
      </c>
      <c r="B8" s="154"/>
      <c r="C8" s="154"/>
      <c r="D8" s="154"/>
      <c r="E8" s="154"/>
      <c r="F8" s="154"/>
      <c r="G8" s="154"/>
      <c r="H8" s="157" t="s">
        <v>59</v>
      </c>
    </row>
    <row r="9" spans="1:8" x14ac:dyDescent="0.25">
      <c r="A9" s="155"/>
      <c r="B9" s="156"/>
      <c r="C9" s="156"/>
      <c r="D9" s="156"/>
      <c r="E9" s="156"/>
      <c r="F9" s="156"/>
      <c r="G9" s="156"/>
      <c r="H9" s="158"/>
    </row>
    <row r="10" spans="1:8" x14ac:dyDescent="0.25">
      <c r="A10" s="173" t="s">
        <v>60</v>
      </c>
      <c r="B10" s="174"/>
      <c r="C10" s="174"/>
      <c r="D10" s="175"/>
      <c r="E10" s="175"/>
      <c r="F10" s="175"/>
      <c r="G10" s="176">
        <v>18030</v>
      </c>
      <c r="H10" s="177">
        <f>H11</f>
        <v>31900000</v>
      </c>
    </row>
    <row r="11" spans="1:8" x14ac:dyDescent="0.25">
      <c r="A11" s="87" t="s">
        <v>1</v>
      </c>
      <c r="B11" s="179" t="s">
        <v>61</v>
      </c>
      <c r="C11" s="180"/>
      <c r="D11" s="180"/>
      <c r="E11" s="180"/>
      <c r="F11" s="180"/>
      <c r="G11" s="181"/>
      <c r="H11" s="178">
        <f>H12+H139+H13</f>
        <v>31900000</v>
      </c>
    </row>
    <row r="12" spans="1:8" x14ac:dyDescent="0.25">
      <c r="A12" s="87"/>
      <c r="B12" s="87" t="s">
        <v>62</v>
      </c>
      <c r="C12" s="164" t="s">
        <v>89</v>
      </c>
      <c r="D12" s="164"/>
      <c r="E12" s="164"/>
      <c r="F12" s="164"/>
      <c r="G12" s="164"/>
      <c r="H12" s="178">
        <v>22400000</v>
      </c>
    </row>
    <row r="13" spans="1:8" x14ac:dyDescent="0.25">
      <c r="A13" s="87"/>
      <c r="B13" s="87"/>
      <c r="C13" s="164" t="s">
        <v>90</v>
      </c>
      <c r="D13" s="164"/>
      <c r="E13" s="164"/>
      <c r="F13" s="164"/>
      <c r="G13" s="164"/>
      <c r="H13" s="178">
        <v>9500000</v>
      </c>
    </row>
    <row r="14" spans="1:8" x14ac:dyDescent="0.25">
      <c r="A14" s="87"/>
      <c r="B14" s="87" t="s">
        <v>63</v>
      </c>
      <c r="C14" s="87" t="s">
        <v>64</v>
      </c>
      <c r="D14" s="87"/>
      <c r="E14" s="87"/>
      <c r="F14" s="87"/>
      <c r="G14" s="87"/>
      <c r="H14" s="178">
        <v>0</v>
      </c>
    </row>
    <row r="15" spans="1:8" x14ac:dyDescent="0.25">
      <c r="A15" s="147" t="s">
        <v>137</v>
      </c>
      <c r="B15" s="148"/>
      <c r="C15" s="148"/>
      <c r="D15" s="148"/>
      <c r="E15" s="148"/>
      <c r="F15" s="148"/>
      <c r="G15" s="149"/>
      <c r="H15" s="89">
        <f>H10</f>
        <v>31900000</v>
      </c>
    </row>
  </sheetData>
  <mergeCells count="10">
    <mergeCell ref="A15:G15"/>
    <mergeCell ref="C12:G12"/>
    <mergeCell ref="C13:G13"/>
    <mergeCell ref="A1:H1"/>
    <mergeCell ref="A3:H3"/>
    <mergeCell ref="A4:H4"/>
    <mergeCell ref="A5:H5"/>
    <mergeCell ref="A8:G9"/>
    <mergeCell ref="H8:H9"/>
    <mergeCell ref="B11:G11"/>
  </mergeCells>
  <printOptions heading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8CE6-8FDF-415E-9E60-9D57582C97B0}">
  <dimension ref="A1:M49"/>
  <sheetViews>
    <sheetView tabSelected="1" view="pageBreakPreview" zoomScaleNormal="100" zoomScaleSheetLayoutView="100" workbookViewId="0">
      <selection sqref="A1:F1"/>
    </sheetView>
  </sheetViews>
  <sheetFormatPr defaultRowHeight="15.75" x14ac:dyDescent="0.25"/>
  <cols>
    <col min="1" max="1" width="5.125" customWidth="1"/>
    <col min="2" max="2" width="5.375" bestFit="1" customWidth="1"/>
    <col min="3" max="3" width="6.375" bestFit="1" customWidth="1"/>
    <col min="4" max="4" width="35" bestFit="1" customWidth="1"/>
    <col min="5" max="5" width="21.5" customWidth="1"/>
    <col min="6" max="6" width="13.875" customWidth="1"/>
    <col min="13" max="13" width="41.125" customWidth="1"/>
  </cols>
  <sheetData>
    <row r="1" spans="1:13" x14ac:dyDescent="0.25">
      <c r="A1" s="151" t="s">
        <v>139</v>
      </c>
      <c r="B1" s="151"/>
      <c r="C1" s="151"/>
      <c r="D1" s="151"/>
      <c r="E1" s="151"/>
      <c r="F1" s="151"/>
      <c r="G1" s="27"/>
      <c r="H1" s="27"/>
      <c r="I1" s="27"/>
    </row>
    <row r="2" spans="1:13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13" x14ac:dyDescent="0.25">
      <c r="A3" s="152" t="s">
        <v>87</v>
      </c>
      <c r="B3" s="152"/>
      <c r="C3" s="152"/>
      <c r="D3" s="152"/>
      <c r="E3" s="152"/>
      <c r="F3" s="152"/>
      <c r="G3" s="27"/>
      <c r="H3" s="27"/>
      <c r="I3" s="27"/>
    </row>
    <row r="4" spans="1:13" x14ac:dyDescent="0.25">
      <c r="A4" s="152" t="s">
        <v>92</v>
      </c>
      <c r="B4" s="152"/>
      <c r="C4" s="152"/>
      <c r="D4" s="152"/>
      <c r="E4" s="152"/>
      <c r="F4" s="152"/>
      <c r="G4" s="27"/>
      <c r="H4" s="27"/>
      <c r="I4" s="27"/>
    </row>
    <row r="5" spans="1:13" ht="16.5" thickBot="1" x14ac:dyDescent="0.3"/>
    <row r="6" spans="1:13" x14ac:dyDescent="0.25">
      <c r="A6" s="131" t="s">
        <v>9</v>
      </c>
      <c r="B6" s="132"/>
      <c r="C6" s="132"/>
      <c r="D6" s="132"/>
      <c r="E6" s="132"/>
      <c r="F6" s="127" t="s">
        <v>83</v>
      </c>
    </row>
    <row r="7" spans="1:13" x14ac:dyDescent="0.25">
      <c r="A7" s="133"/>
      <c r="B7" s="134"/>
      <c r="C7" s="134"/>
      <c r="D7" s="134"/>
      <c r="E7" s="134"/>
      <c r="F7" s="128"/>
    </row>
    <row r="8" spans="1:13" x14ac:dyDescent="0.25">
      <c r="A8" s="137" t="s">
        <v>93</v>
      </c>
      <c r="B8" s="138"/>
      <c r="C8" s="138"/>
      <c r="D8" s="138"/>
      <c r="E8" s="139"/>
      <c r="F8" s="60">
        <f>F9+F17+F33+F15</f>
        <v>29868000</v>
      </c>
    </row>
    <row r="9" spans="1:13" x14ac:dyDescent="0.25">
      <c r="A9" s="38" t="s">
        <v>42</v>
      </c>
      <c r="B9" s="130" t="s">
        <v>44</v>
      </c>
      <c r="C9" s="130"/>
      <c r="D9" s="130"/>
      <c r="E9" s="130"/>
      <c r="F9" s="41">
        <f>SUM(F10)</f>
        <v>22714000</v>
      </c>
    </row>
    <row r="10" spans="1:13" x14ac:dyDescent="0.25">
      <c r="A10" s="38"/>
      <c r="B10" s="32" t="s">
        <v>94</v>
      </c>
      <c r="C10" s="130" t="s">
        <v>95</v>
      </c>
      <c r="D10" s="130"/>
      <c r="E10" s="141"/>
      <c r="F10" s="37">
        <f>SUM(F11:F14)</f>
        <v>22714000</v>
      </c>
    </row>
    <row r="11" spans="1:13" x14ac:dyDescent="0.25">
      <c r="A11" s="38"/>
      <c r="B11" s="32"/>
      <c r="C11" s="31" t="s">
        <v>96</v>
      </c>
      <c r="D11" s="92" t="s">
        <v>97</v>
      </c>
      <c r="E11" s="93"/>
      <c r="F11" s="37">
        <v>21000000</v>
      </c>
      <c r="J11" s="81"/>
      <c r="K11" s="81"/>
      <c r="L11" s="163"/>
      <c r="M11" s="163"/>
    </row>
    <row r="12" spans="1:13" x14ac:dyDescent="0.25">
      <c r="A12" s="38"/>
      <c r="B12" s="32"/>
      <c r="C12" s="24" t="s">
        <v>98</v>
      </c>
      <c r="D12" s="92" t="s">
        <v>99</v>
      </c>
      <c r="E12" s="93"/>
      <c r="F12" s="37">
        <v>1000000</v>
      </c>
      <c r="J12" s="78"/>
      <c r="K12" s="78"/>
      <c r="L12" s="150"/>
      <c r="M12" s="150"/>
    </row>
    <row r="13" spans="1:13" x14ac:dyDescent="0.25">
      <c r="A13" s="38"/>
      <c r="B13" s="32"/>
      <c r="C13" s="76" t="s">
        <v>100</v>
      </c>
      <c r="D13" s="164" t="s">
        <v>101</v>
      </c>
      <c r="E13" s="164"/>
      <c r="F13" s="37">
        <v>600000</v>
      </c>
      <c r="J13" s="78"/>
      <c r="K13" s="78"/>
      <c r="L13" s="150"/>
      <c r="M13" s="150"/>
    </row>
    <row r="14" spans="1:13" x14ac:dyDescent="0.25">
      <c r="A14" s="38"/>
      <c r="B14" s="32"/>
      <c r="C14" s="76" t="s">
        <v>102</v>
      </c>
      <c r="D14" s="164" t="s">
        <v>103</v>
      </c>
      <c r="E14" s="164"/>
      <c r="F14" s="37">
        <v>114000</v>
      </c>
      <c r="J14" s="78"/>
      <c r="K14" s="78"/>
      <c r="L14" s="150"/>
      <c r="M14" s="150"/>
    </row>
    <row r="15" spans="1:13" x14ac:dyDescent="0.25">
      <c r="A15" s="38" t="s">
        <v>46</v>
      </c>
      <c r="B15" s="130" t="s">
        <v>48</v>
      </c>
      <c r="C15" s="130"/>
      <c r="D15" s="130"/>
      <c r="E15" s="130"/>
      <c r="F15" s="41">
        <f>F16</f>
        <v>2720000</v>
      </c>
    </row>
    <row r="16" spans="1:13" x14ac:dyDescent="0.25">
      <c r="A16" s="39"/>
      <c r="B16" s="31"/>
      <c r="C16" s="31"/>
      <c r="D16" s="165" t="s">
        <v>49</v>
      </c>
      <c r="E16" s="165"/>
      <c r="F16" s="37">
        <v>2720000</v>
      </c>
      <c r="J16" s="81"/>
      <c r="K16" s="82"/>
      <c r="L16" s="163"/>
      <c r="M16" s="163"/>
    </row>
    <row r="17" spans="1:13" x14ac:dyDescent="0.25">
      <c r="A17" s="36" t="s">
        <v>3</v>
      </c>
      <c r="B17" s="129" t="s">
        <v>4</v>
      </c>
      <c r="C17" s="130"/>
      <c r="D17" s="130"/>
      <c r="E17" s="130"/>
      <c r="F17" s="41">
        <f>F18+F21+F24+F30</f>
        <v>4180000</v>
      </c>
      <c r="J17" s="81"/>
      <c r="K17" s="78"/>
      <c r="L17" s="150"/>
      <c r="M17" s="150"/>
    </row>
    <row r="18" spans="1:13" x14ac:dyDescent="0.25">
      <c r="A18" s="38"/>
      <c r="B18" s="77" t="s">
        <v>105</v>
      </c>
      <c r="C18" s="130" t="s">
        <v>106</v>
      </c>
      <c r="D18" s="130"/>
      <c r="E18" s="141"/>
      <c r="F18" s="37">
        <f>SUM(F19:F20)</f>
        <v>800000</v>
      </c>
      <c r="J18" s="81"/>
      <c r="K18" s="78"/>
      <c r="L18" s="78"/>
      <c r="M18" s="78"/>
    </row>
    <row r="19" spans="1:13" x14ac:dyDescent="0.25">
      <c r="A19" s="38"/>
      <c r="B19" s="77"/>
      <c r="C19" s="31" t="s">
        <v>107</v>
      </c>
      <c r="D19" s="144" t="s">
        <v>108</v>
      </c>
      <c r="E19" s="159"/>
      <c r="F19" s="37">
        <v>100000</v>
      </c>
      <c r="J19" s="81"/>
      <c r="K19" s="78"/>
      <c r="L19" s="78"/>
      <c r="M19" s="78"/>
    </row>
    <row r="20" spans="1:13" x14ac:dyDescent="0.25">
      <c r="A20" s="38"/>
      <c r="B20" s="77"/>
      <c r="C20" s="31" t="s">
        <v>109</v>
      </c>
      <c r="D20" s="144" t="s">
        <v>110</v>
      </c>
      <c r="E20" s="159"/>
      <c r="F20" s="37">
        <v>700000</v>
      </c>
      <c r="J20" s="81"/>
      <c r="K20" s="78"/>
      <c r="L20" s="78"/>
      <c r="M20" s="78"/>
    </row>
    <row r="21" spans="1:13" x14ac:dyDescent="0.25">
      <c r="A21" s="38"/>
      <c r="B21" s="77" t="s">
        <v>111</v>
      </c>
      <c r="C21" s="144" t="s">
        <v>112</v>
      </c>
      <c r="D21" s="144"/>
      <c r="E21" s="159"/>
      <c r="F21" s="37">
        <f>SUM(F22:F23)</f>
        <v>210000</v>
      </c>
      <c r="J21" s="81"/>
      <c r="K21" s="78"/>
      <c r="L21" s="78"/>
      <c r="M21" s="78"/>
    </row>
    <row r="22" spans="1:13" x14ac:dyDescent="0.25">
      <c r="A22" s="38"/>
      <c r="B22" s="77"/>
      <c r="C22" s="31" t="s">
        <v>113</v>
      </c>
      <c r="D22" s="92" t="s">
        <v>114</v>
      </c>
      <c r="E22" s="93"/>
      <c r="F22" s="37">
        <v>90000</v>
      </c>
      <c r="J22" s="81"/>
      <c r="K22" s="78"/>
      <c r="L22" s="78"/>
      <c r="M22" s="78"/>
    </row>
    <row r="23" spans="1:13" x14ac:dyDescent="0.25">
      <c r="A23" s="38"/>
      <c r="B23" s="77"/>
      <c r="C23" s="31" t="s">
        <v>115</v>
      </c>
      <c r="D23" s="92" t="s">
        <v>116</v>
      </c>
      <c r="E23" s="93"/>
      <c r="F23" s="37">
        <v>120000</v>
      </c>
      <c r="J23" s="81"/>
      <c r="K23" s="78"/>
      <c r="L23" s="78"/>
      <c r="M23" s="78"/>
    </row>
    <row r="24" spans="1:13" x14ac:dyDescent="0.25">
      <c r="A24" s="38"/>
      <c r="B24" s="12" t="s">
        <v>29</v>
      </c>
      <c r="C24" s="129" t="s">
        <v>11</v>
      </c>
      <c r="D24" s="130"/>
      <c r="E24" s="141"/>
      <c r="F24" s="41">
        <f>F25+F29+F28</f>
        <v>2200000</v>
      </c>
      <c r="J24" s="78"/>
      <c r="K24" s="78"/>
      <c r="L24" s="150"/>
      <c r="M24" s="150"/>
    </row>
    <row r="25" spans="1:13" x14ac:dyDescent="0.25">
      <c r="A25" s="38"/>
      <c r="B25" s="32"/>
      <c r="C25" s="31" t="s">
        <v>117</v>
      </c>
      <c r="D25" s="143" t="s">
        <v>118</v>
      </c>
      <c r="E25" s="159"/>
      <c r="F25" s="37">
        <f>SUM(F26:F27)</f>
        <v>1300000</v>
      </c>
      <c r="J25" s="81"/>
      <c r="K25" s="82"/>
      <c r="L25" s="163"/>
      <c r="M25" s="163"/>
    </row>
    <row r="26" spans="1:13" x14ac:dyDescent="0.25">
      <c r="A26" s="38"/>
      <c r="B26" s="32"/>
      <c r="C26" s="32"/>
      <c r="D26" s="160" t="s">
        <v>119</v>
      </c>
      <c r="E26" s="161"/>
      <c r="F26" s="37">
        <v>800000</v>
      </c>
      <c r="J26" s="81"/>
      <c r="K26" s="82"/>
      <c r="L26" s="81"/>
      <c r="M26" s="81"/>
    </row>
    <row r="27" spans="1:13" x14ac:dyDescent="0.25">
      <c r="A27" s="38"/>
      <c r="B27" s="32"/>
      <c r="C27" s="32"/>
      <c r="D27" s="160" t="s">
        <v>120</v>
      </c>
      <c r="E27" s="161"/>
      <c r="F27" s="37">
        <v>500000</v>
      </c>
      <c r="J27" s="81"/>
      <c r="K27" s="82"/>
      <c r="L27" s="81"/>
      <c r="M27" s="81"/>
    </row>
    <row r="28" spans="1:13" x14ac:dyDescent="0.25">
      <c r="A28" s="38"/>
      <c r="B28" s="32"/>
      <c r="C28" s="31" t="s">
        <v>129</v>
      </c>
      <c r="D28" s="143" t="s">
        <v>130</v>
      </c>
      <c r="E28" s="159"/>
      <c r="F28" s="37">
        <v>200000</v>
      </c>
      <c r="J28" s="81"/>
      <c r="K28" s="82"/>
      <c r="L28" s="81"/>
      <c r="M28" s="81"/>
    </row>
    <row r="29" spans="1:13" x14ac:dyDescent="0.25">
      <c r="A29" s="38"/>
      <c r="B29" s="32"/>
      <c r="C29" s="31" t="s">
        <v>12</v>
      </c>
      <c r="D29" s="143" t="s">
        <v>13</v>
      </c>
      <c r="E29" s="159"/>
      <c r="F29" s="37">
        <v>700000</v>
      </c>
      <c r="J29" s="81"/>
      <c r="K29" s="82"/>
      <c r="L29" s="81"/>
      <c r="M29" s="81"/>
    </row>
    <row r="30" spans="1:13" x14ac:dyDescent="0.25">
      <c r="A30" s="38"/>
      <c r="B30" s="12" t="s">
        <v>14</v>
      </c>
      <c r="C30" s="129" t="s">
        <v>15</v>
      </c>
      <c r="D30" s="130"/>
      <c r="E30" s="141"/>
      <c r="F30" s="41">
        <f>SUM(F31:F32)</f>
        <v>970000</v>
      </c>
      <c r="J30" s="81"/>
      <c r="K30" s="78"/>
      <c r="L30" s="150"/>
      <c r="M30" s="150"/>
    </row>
    <row r="31" spans="1:13" x14ac:dyDescent="0.25">
      <c r="A31" s="38"/>
      <c r="B31" s="32"/>
      <c r="C31" s="31" t="s">
        <v>16</v>
      </c>
      <c r="D31" s="166" t="s">
        <v>121</v>
      </c>
      <c r="E31" s="167"/>
      <c r="F31" s="37">
        <v>870000</v>
      </c>
      <c r="J31" s="78"/>
      <c r="K31" s="78"/>
      <c r="L31" s="150"/>
      <c r="M31" s="150"/>
    </row>
    <row r="32" spans="1:13" x14ac:dyDescent="0.25">
      <c r="A32" s="38"/>
      <c r="B32" s="32"/>
      <c r="C32" s="31" t="s">
        <v>135</v>
      </c>
      <c r="D32" s="166" t="s">
        <v>134</v>
      </c>
      <c r="E32" s="167"/>
      <c r="F32" s="37">
        <v>100000</v>
      </c>
      <c r="J32" s="78"/>
      <c r="K32" s="78"/>
      <c r="L32" s="78"/>
      <c r="M32" s="78"/>
    </row>
    <row r="33" spans="1:13" x14ac:dyDescent="0.25">
      <c r="A33" s="40" t="s">
        <v>19</v>
      </c>
      <c r="B33" s="129" t="s">
        <v>20</v>
      </c>
      <c r="C33" s="130"/>
      <c r="D33" s="130"/>
      <c r="E33" s="141"/>
      <c r="F33" s="41">
        <f>SUM(F34:F35)</f>
        <v>254000</v>
      </c>
      <c r="J33" s="81"/>
      <c r="K33" s="82"/>
      <c r="L33" s="163"/>
      <c r="M33" s="163"/>
    </row>
    <row r="34" spans="1:13" x14ac:dyDescent="0.25">
      <c r="A34" s="40"/>
      <c r="B34" s="13" t="s">
        <v>30</v>
      </c>
      <c r="C34" s="33"/>
      <c r="D34" s="143" t="s">
        <v>31</v>
      </c>
      <c r="E34" s="159"/>
      <c r="F34" s="37">
        <v>200000</v>
      </c>
      <c r="J34" s="78"/>
      <c r="K34" s="78"/>
      <c r="L34" s="78"/>
      <c r="M34" s="82"/>
    </row>
    <row r="35" spans="1:13" x14ac:dyDescent="0.25">
      <c r="A35" s="40"/>
      <c r="B35" s="13" t="s">
        <v>21</v>
      </c>
      <c r="C35" s="33"/>
      <c r="D35" s="143" t="s">
        <v>32</v>
      </c>
      <c r="E35" s="159"/>
      <c r="F35" s="37">
        <v>54000</v>
      </c>
      <c r="J35" s="78"/>
      <c r="K35" s="78"/>
      <c r="L35" s="78"/>
      <c r="M35" s="82"/>
    </row>
    <row r="36" spans="1:13" x14ac:dyDescent="0.25">
      <c r="A36" s="137" t="s">
        <v>104</v>
      </c>
      <c r="B36" s="138"/>
      <c r="C36" s="138"/>
      <c r="D36" s="138"/>
      <c r="E36" s="139"/>
      <c r="F36" s="60">
        <f>F37</f>
        <v>2032000</v>
      </c>
      <c r="J36" s="78"/>
      <c r="K36" s="78"/>
      <c r="L36" s="78"/>
      <c r="M36" s="82"/>
    </row>
    <row r="37" spans="1:13" x14ac:dyDescent="0.25">
      <c r="A37" s="36" t="s">
        <v>3</v>
      </c>
      <c r="B37" s="129" t="s">
        <v>4</v>
      </c>
      <c r="C37" s="130"/>
      <c r="D37" s="130"/>
      <c r="E37" s="130"/>
      <c r="F37" s="41">
        <f>F38+F41</f>
        <v>2032000</v>
      </c>
      <c r="J37" s="78"/>
      <c r="K37" s="78"/>
      <c r="L37" s="162"/>
      <c r="M37" s="162"/>
    </row>
    <row r="38" spans="1:13" x14ac:dyDescent="0.25">
      <c r="A38" s="36"/>
      <c r="B38" s="12" t="s">
        <v>29</v>
      </c>
      <c r="C38" s="129" t="s">
        <v>11</v>
      </c>
      <c r="D38" s="130"/>
      <c r="E38" s="141"/>
      <c r="F38" s="41">
        <f>SUM(F39:F40)</f>
        <v>1600000</v>
      </c>
      <c r="J38" s="78"/>
      <c r="K38" s="78"/>
      <c r="L38" s="83"/>
      <c r="M38" s="83"/>
    </row>
    <row r="39" spans="1:13" x14ac:dyDescent="0.25">
      <c r="A39" s="40"/>
      <c r="B39" s="13"/>
      <c r="C39" s="24" t="s">
        <v>131</v>
      </c>
      <c r="D39" s="92" t="s">
        <v>122</v>
      </c>
      <c r="E39" s="93"/>
      <c r="F39" s="37">
        <v>1500000</v>
      </c>
      <c r="J39" s="78"/>
      <c r="K39" s="78"/>
      <c r="L39" s="162"/>
      <c r="M39" s="162"/>
    </row>
    <row r="40" spans="1:13" x14ac:dyDescent="0.25">
      <c r="A40" s="40"/>
      <c r="B40" s="13"/>
      <c r="C40" s="24" t="s">
        <v>12</v>
      </c>
      <c r="D40" s="143" t="s">
        <v>13</v>
      </c>
      <c r="E40" s="159"/>
      <c r="F40" s="37">
        <v>100000</v>
      </c>
      <c r="J40" s="78"/>
      <c r="K40" s="78"/>
      <c r="L40" s="83"/>
      <c r="M40" s="83"/>
    </row>
    <row r="41" spans="1:13" x14ac:dyDescent="0.25">
      <c r="A41" s="40"/>
      <c r="B41" s="12" t="s">
        <v>14</v>
      </c>
      <c r="C41" s="129" t="s">
        <v>15</v>
      </c>
      <c r="D41" s="130"/>
      <c r="E41" s="141"/>
      <c r="F41" s="41">
        <f>SUM(F42)</f>
        <v>432000</v>
      </c>
      <c r="J41" s="78"/>
      <c r="K41" s="78"/>
      <c r="L41" s="83"/>
      <c r="M41" s="83"/>
    </row>
    <row r="42" spans="1:13" x14ac:dyDescent="0.25">
      <c r="A42" s="40"/>
      <c r="B42" s="13"/>
      <c r="C42" s="31" t="s">
        <v>16</v>
      </c>
      <c r="D42" s="166" t="s">
        <v>121</v>
      </c>
      <c r="E42" s="167"/>
      <c r="F42" s="37">
        <v>432000</v>
      </c>
      <c r="J42" s="78"/>
      <c r="K42" s="78"/>
      <c r="L42" s="83"/>
      <c r="M42" s="83"/>
    </row>
    <row r="43" spans="1:13" x14ac:dyDescent="0.25">
      <c r="A43" s="42" t="s">
        <v>17</v>
      </c>
      <c r="B43" s="17"/>
      <c r="C43" s="80"/>
      <c r="D43" s="171"/>
      <c r="E43" s="172"/>
      <c r="F43" s="67">
        <f>F8+F36</f>
        <v>31900000</v>
      </c>
      <c r="J43" s="81"/>
      <c r="K43" s="84"/>
      <c r="L43" s="163"/>
      <c r="M43" s="163"/>
    </row>
    <row r="44" spans="1:13" x14ac:dyDescent="0.25">
      <c r="A44" s="107"/>
      <c r="B44" s="108"/>
      <c r="C44" s="108"/>
      <c r="D44" s="108"/>
      <c r="E44" s="108"/>
      <c r="F44" s="109"/>
      <c r="J44" s="78"/>
      <c r="K44" s="78"/>
      <c r="L44" s="150"/>
      <c r="M44" s="150"/>
    </row>
    <row r="45" spans="1:13" x14ac:dyDescent="0.25">
      <c r="A45" s="36" t="s">
        <v>42</v>
      </c>
      <c r="B45" s="129" t="s">
        <v>43</v>
      </c>
      <c r="C45" s="130"/>
      <c r="D45" s="130"/>
      <c r="E45" s="141"/>
      <c r="F45" s="43">
        <f>F9</f>
        <v>22714000</v>
      </c>
      <c r="J45" s="81"/>
      <c r="K45" s="84"/>
      <c r="L45" s="163"/>
      <c r="M45" s="163"/>
    </row>
    <row r="46" spans="1:13" x14ac:dyDescent="0.25">
      <c r="A46" s="36" t="s">
        <v>46</v>
      </c>
      <c r="B46" s="129" t="s">
        <v>48</v>
      </c>
      <c r="C46" s="130"/>
      <c r="D46" s="130"/>
      <c r="E46" s="141"/>
      <c r="F46" s="43">
        <f>F15</f>
        <v>2720000</v>
      </c>
      <c r="J46" s="81"/>
      <c r="K46" s="78"/>
      <c r="L46" s="150"/>
      <c r="M46" s="150"/>
    </row>
    <row r="47" spans="1:13" x14ac:dyDescent="0.25">
      <c r="A47" s="40" t="s">
        <v>3</v>
      </c>
      <c r="B47" s="129" t="s">
        <v>4</v>
      </c>
      <c r="C47" s="130"/>
      <c r="D47" s="130"/>
      <c r="E47" s="141"/>
      <c r="F47" s="43">
        <f>F17+F37</f>
        <v>6212000</v>
      </c>
      <c r="J47" s="78"/>
      <c r="K47" s="78"/>
      <c r="L47" s="150"/>
      <c r="M47" s="150"/>
    </row>
    <row r="48" spans="1:13" x14ac:dyDescent="0.25">
      <c r="A48" s="40" t="s">
        <v>19</v>
      </c>
      <c r="B48" s="129" t="s">
        <v>20</v>
      </c>
      <c r="C48" s="130"/>
      <c r="D48" s="130"/>
      <c r="E48" s="141"/>
      <c r="F48" s="43">
        <f>F33</f>
        <v>254000</v>
      </c>
    </row>
    <row r="49" spans="1:6" ht="16.5" thickBot="1" x14ac:dyDescent="0.3">
      <c r="A49" s="168" t="s">
        <v>18</v>
      </c>
      <c r="B49" s="169"/>
      <c r="C49" s="169"/>
      <c r="D49" s="169"/>
      <c r="E49" s="170"/>
      <c r="F49" s="46">
        <f>SUM(F45:F48)</f>
        <v>31900000</v>
      </c>
    </row>
  </sheetData>
  <mergeCells count="65">
    <mergeCell ref="A49:E49"/>
    <mergeCell ref="A1:F1"/>
    <mergeCell ref="A3:F3"/>
    <mergeCell ref="A4:F4"/>
    <mergeCell ref="B48:E48"/>
    <mergeCell ref="D25:E25"/>
    <mergeCell ref="D31:E31"/>
    <mergeCell ref="D28:E28"/>
    <mergeCell ref="D40:E40"/>
    <mergeCell ref="B47:E47"/>
    <mergeCell ref="D34:E34"/>
    <mergeCell ref="B33:E33"/>
    <mergeCell ref="D35:E35"/>
    <mergeCell ref="D43:E43"/>
    <mergeCell ref="D42:E42"/>
    <mergeCell ref="A44:F44"/>
    <mergeCell ref="B45:E45"/>
    <mergeCell ref="B46:E46"/>
    <mergeCell ref="A6:E7"/>
    <mergeCell ref="F6:F7"/>
    <mergeCell ref="D11:E11"/>
    <mergeCell ref="D12:E12"/>
    <mergeCell ref="A8:E8"/>
    <mergeCell ref="B9:E9"/>
    <mergeCell ref="D32:E32"/>
    <mergeCell ref="L12:M12"/>
    <mergeCell ref="L13:M13"/>
    <mergeCell ref="L14:M14"/>
    <mergeCell ref="B17:E17"/>
    <mergeCell ref="D13:E13"/>
    <mergeCell ref="D14:E14"/>
    <mergeCell ref="B15:E15"/>
    <mergeCell ref="D16:E16"/>
    <mergeCell ref="L39:M39"/>
    <mergeCell ref="L43:M43"/>
    <mergeCell ref="L44:M44"/>
    <mergeCell ref="L45:M45"/>
    <mergeCell ref="C10:E10"/>
    <mergeCell ref="A36:E36"/>
    <mergeCell ref="B37:E37"/>
    <mergeCell ref="L16:M16"/>
    <mergeCell ref="L17:M17"/>
    <mergeCell ref="L24:M24"/>
    <mergeCell ref="L25:M25"/>
    <mergeCell ref="L30:M30"/>
    <mergeCell ref="L31:M31"/>
    <mergeCell ref="L33:M33"/>
    <mergeCell ref="L37:M37"/>
    <mergeCell ref="L11:M11"/>
    <mergeCell ref="L46:M46"/>
    <mergeCell ref="L47:M47"/>
    <mergeCell ref="C18:E18"/>
    <mergeCell ref="D19:E19"/>
    <mergeCell ref="D20:E20"/>
    <mergeCell ref="C21:E21"/>
    <mergeCell ref="D22:E22"/>
    <mergeCell ref="D23:E23"/>
    <mergeCell ref="C24:E24"/>
    <mergeCell ref="D26:E26"/>
    <mergeCell ref="D27:E27"/>
    <mergeCell ref="D29:E29"/>
    <mergeCell ref="C30:E30"/>
    <mergeCell ref="C38:E38"/>
    <mergeCell ref="D39:E39"/>
    <mergeCell ref="C41:E41"/>
  </mergeCells>
  <phoneticPr fontId="9" type="noConversion"/>
  <printOptions headings="1"/>
  <pageMargins left="0.7" right="0.7" top="0.75" bottom="0.75" header="0.3" footer="0.3"/>
  <pageSetup paperSize="9" scale="9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4</vt:i4>
      </vt:variant>
    </vt:vector>
  </HeadingPairs>
  <TitlesOfParts>
    <vt:vector size="11" baseType="lpstr">
      <vt:lpstr>1. melléklet Összevont Mérleg</vt:lpstr>
      <vt:lpstr>2. melléklet Társulás Mérleg</vt:lpstr>
      <vt:lpstr>3. melléklet Társulás Bevételek</vt:lpstr>
      <vt:lpstr>4. melléklet Társulás Kiadások</vt:lpstr>
      <vt:lpstr>5. melléklet Bölcsőde Mérleg</vt:lpstr>
      <vt:lpstr>6. melléklet Bölcsőde Bevételek</vt:lpstr>
      <vt:lpstr>7. melléklet Bölcsőde Kiadások</vt:lpstr>
      <vt:lpstr>'2. melléklet Társulás Mérleg'!Nyomtatási_terület</vt:lpstr>
      <vt:lpstr>'3. melléklet Társulás Bevételek'!Nyomtatási_terület</vt:lpstr>
      <vt:lpstr>'4. melléklet Társulás Kiadások'!Nyomtatási_terület</vt:lpstr>
      <vt:lpstr>'7. melléklet Bölcsőde 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2026-03-18T06:38:41Z</cp:lastPrinted>
  <dcterms:created xsi:type="dcterms:W3CDTF">2019-09-05T06:28:05Z</dcterms:created>
  <dcterms:modified xsi:type="dcterms:W3CDTF">2026-03-18T09:19:19Z</dcterms:modified>
</cp:coreProperties>
</file>