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ÉVA\Testületi ülések 2026\Bölcsi Társulás\20260202. Barbi\"/>
    </mc:Choice>
  </mc:AlternateContent>
  <xr:revisionPtr revIDLastSave="0" documentId="13_ncr:1_{937FDB76-45D5-4A8C-99C0-00564B83732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érleg" sheetId="4" r:id="rId1"/>
    <sheet name="Bevételek" sheetId="2" r:id="rId2"/>
    <sheet name="Kiadások" sheetId="5" r:id="rId3"/>
  </sheets>
  <definedNames>
    <definedName name="_xlnm.Print_Area" localSheetId="1">Bevételek!$A$1:$F$16</definedName>
    <definedName name="_xlnm.Print_Area" localSheetId="2">Kiadások!$A$1:$E$37</definedName>
  </definedNames>
  <calcPr calcId="181029"/>
</workbook>
</file>

<file path=xl/calcChain.xml><?xml version="1.0" encoding="utf-8"?>
<calcChain xmlns="http://schemas.openxmlformats.org/spreadsheetml/2006/main">
  <c r="E34" i="5" l="1"/>
  <c r="E13" i="5"/>
  <c r="E12" i="5" s="1"/>
  <c r="C19" i="4" s="1"/>
  <c r="F8" i="2"/>
  <c r="E22" i="5"/>
  <c r="E21" i="5" s="1"/>
  <c r="E24" i="5"/>
  <c r="E10" i="5" l="1"/>
  <c r="C22" i="4"/>
  <c r="E25" i="5" l="1"/>
  <c r="E35" i="5" s="1"/>
  <c r="E23" i="5"/>
  <c r="E20" i="5" s="1"/>
  <c r="E18" i="5" l="1"/>
  <c r="E32" i="5" s="1"/>
  <c r="C17" i="4" s="1"/>
  <c r="E16" i="5"/>
  <c r="E15" i="5" s="1"/>
  <c r="E8" i="5"/>
  <c r="E7" i="5" s="1"/>
  <c r="C21" i="4"/>
  <c r="C20" i="4" s="1"/>
  <c r="F7" i="2"/>
  <c r="C8" i="4" s="1"/>
  <c r="F9" i="2"/>
  <c r="F15" i="2" s="1"/>
  <c r="C7" i="4" l="1"/>
  <c r="E33" i="5"/>
  <c r="C9" i="4"/>
  <c r="C12" i="4"/>
  <c r="C11" i="4" s="1"/>
  <c r="F13" i="2"/>
  <c r="E31" i="5"/>
  <c r="C16" i="4" s="1"/>
  <c r="F6" i="2"/>
  <c r="F11" i="2" s="1"/>
  <c r="E6" i="5"/>
  <c r="E29" i="5" s="1"/>
  <c r="C13" i="4" l="1"/>
  <c r="F16" i="2"/>
  <c r="E37" i="5"/>
  <c r="C18" i="4" l="1"/>
  <c r="C15" i="4" l="1"/>
  <c r="C24" i="4" s="1"/>
</calcChain>
</file>

<file path=xl/sharedStrings.xml><?xml version="1.0" encoding="utf-8"?>
<sst xmlns="http://schemas.openxmlformats.org/spreadsheetml/2006/main" count="109" uniqueCount="65">
  <si>
    <t>Megnevezés</t>
  </si>
  <si>
    <t>B8</t>
  </si>
  <si>
    <t>Finanszírozási bevételek</t>
  </si>
  <si>
    <t>BEVÉTELEK ÖSSZESEN</t>
  </si>
  <si>
    <t>K3</t>
  </si>
  <si>
    <t>Dologi kiadások</t>
  </si>
  <si>
    <t>Jogcím-csoportok</t>
  </si>
  <si>
    <t xml:space="preserve">011130 Önkormányzatok és önkormányzati hivatalok jogalkotó és általános igazgatási tevékenysége </t>
  </si>
  <si>
    <t>B813 Előző évi költségvetési maradvány igénybevétele</t>
  </si>
  <si>
    <t>BEVÉTELEK ÖSSZESEN:</t>
  </si>
  <si>
    <t>Kiemelt előirányzatok</t>
  </si>
  <si>
    <t>K33</t>
  </si>
  <si>
    <t>Szolgáltatási kiadások</t>
  </si>
  <si>
    <t>K337</t>
  </si>
  <si>
    <t>Egyéb szolgáltatások</t>
  </si>
  <si>
    <t>K35</t>
  </si>
  <si>
    <t>Különféle befizetések és egyéb dologi kiadások</t>
  </si>
  <si>
    <t>K351</t>
  </si>
  <si>
    <t>ÖSSZESEN:</t>
  </si>
  <si>
    <t>Kiadások Összesen:</t>
  </si>
  <si>
    <t>K6</t>
  </si>
  <si>
    <t>Beruházások</t>
  </si>
  <si>
    <t>K67</t>
  </si>
  <si>
    <t>B1</t>
  </si>
  <si>
    <t>Működési célú támogatások államháztartáson belülről</t>
  </si>
  <si>
    <t>B16</t>
  </si>
  <si>
    <t>Egyéb működési célú támogatások bevételei ÁHB-ről</t>
  </si>
  <si>
    <t>B2</t>
  </si>
  <si>
    <t>Felhalmozási célú támogatások államháztartáson belülről</t>
  </si>
  <si>
    <t>Badacsonytördemic és Térsége Bölcsődei Ellátást Biztosító Önkormányzati Társulás</t>
  </si>
  <si>
    <t>Működési célú előzetesen felszámított ÁFA</t>
  </si>
  <si>
    <t xml:space="preserve">K33 </t>
  </si>
  <si>
    <t>K64</t>
  </si>
  <si>
    <t>Egyéb tárgyi eszközök beszerzése, létesítése</t>
  </si>
  <si>
    <t>Beruházási célú előzetesen felszámított ÁFA</t>
  </si>
  <si>
    <t>Működési bevételek összesen:</t>
  </si>
  <si>
    <t>Felhalmozási bevételek összesen:</t>
  </si>
  <si>
    <t>BEVÉTELEK összesen:</t>
  </si>
  <si>
    <t>Működési kiadások összesen:</t>
  </si>
  <si>
    <t>Felhalmozási kiadások összesen:</t>
  </si>
  <si>
    <t>KIADÁSOK összesen:</t>
  </si>
  <si>
    <t>K62</t>
  </si>
  <si>
    <t>Ingatlanok beszerzése, létesítése</t>
  </si>
  <si>
    <t>Eredeti előirányzat (Ft)</t>
  </si>
  <si>
    <t>062020 Településfejlesztési projektek és támogatásuk</t>
  </si>
  <si>
    <t>K1</t>
  </si>
  <si>
    <t>Személyi juttatások</t>
  </si>
  <si>
    <t xml:space="preserve">Személyi juttatások kiadásai </t>
  </si>
  <si>
    <t>K123</t>
  </si>
  <si>
    <t>K2</t>
  </si>
  <si>
    <t>Egyéb külső személyi juttatások kiadásai</t>
  </si>
  <si>
    <t>Munkaadót terhelő járulékok</t>
  </si>
  <si>
    <t>Szociális hozzájárulási adó</t>
  </si>
  <si>
    <t>K8</t>
  </si>
  <si>
    <t>Egyéb felhalmozási célú támogatások</t>
  </si>
  <si>
    <t>Felhalmozási kiadások</t>
  </si>
  <si>
    <t xml:space="preserve">2026. évi  költségvetési mérlege </t>
  </si>
  <si>
    <t>2026. évi BEVÉTELEK részletezése</t>
  </si>
  <si>
    <t>2026. évi KIADÁSOK részletezése</t>
  </si>
  <si>
    <t>Eredeti  előirányzat (Ft)</t>
  </si>
  <si>
    <t>018030 Támogatási célú finanszírozási műveletek</t>
  </si>
  <si>
    <t>K5</t>
  </si>
  <si>
    <t>Egyéb működési célú kiadások</t>
  </si>
  <si>
    <t>K506</t>
  </si>
  <si>
    <t>Egyéb működési célú támogatások ÁHB-re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</si>
</sst>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#,##0_ ;\-#,##0\ "/>
  </numFmts>
  <fonts count="12" x14ac:knownFonts="1">
    <font>
      <sz val="12"/>
      <name val="Times New Roman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2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9"/>
      </patternFill>
    </fill>
    <fill>
      <patternFill patternType="solid">
        <fgColor rgb="FF92D050"/>
        <bgColor indexed="1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3" fontId="2" fillId="0" borderId="0" xfId="0" applyNumberFormat="1" applyFont="1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5" fontId="2" fillId="0" borderId="0" xfId="1" applyNumberFormat="1" applyFont="1"/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/>
    <xf numFmtId="0" fontId="2" fillId="0" borderId="4" xfId="0" applyFont="1" applyBorder="1"/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7" fillId="0" borderId="7" xfId="0" applyFont="1" applyBorder="1"/>
    <xf numFmtId="3" fontId="3" fillId="0" borderId="7" xfId="0" applyNumberFormat="1" applyFont="1" applyBorder="1" applyAlignment="1">
      <alignment horizontal="right"/>
    </xf>
    <xf numFmtId="0" fontId="8" fillId="0" borderId="7" xfId="0" applyFont="1" applyBorder="1"/>
    <xf numFmtId="0" fontId="8" fillId="0" borderId="7" xfId="0" applyFont="1" applyBorder="1" applyAlignment="1">
      <alignment horizontal="left"/>
    </xf>
    <xf numFmtId="3" fontId="8" fillId="0" borderId="7" xfId="0" applyNumberFormat="1" applyFont="1" applyBorder="1"/>
    <xf numFmtId="3" fontId="7" fillId="0" borderId="7" xfId="0" applyNumberFormat="1" applyFont="1" applyBorder="1"/>
    <xf numFmtId="0" fontId="7" fillId="0" borderId="0" xfId="0" applyFont="1"/>
    <xf numFmtId="3" fontId="7" fillId="0" borderId="0" xfId="0" applyNumberFormat="1" applyFont="1"/>
    <xf numFmtId="0" fontId="7" fillId="0" borderId="7" xfId="0" applyFont="1" applyBorder="1" applyAlignment="1">
      <alignment horizontal="left"/>
    </xf>
    <xf numFmtId="0" fontId="8" fillId="0" borderId="7" xfId="0" applyFont="1" applyBorder="1" applyAlignment="1">
      <alignment horizontal="justify"/>
    </xf>
    <xf numFmtId="0" fontId="7" fillId="0" borderId="7" xfId="0" applyFont="1" applyBorder="1" applyAlignment="1">
      <alignment horizontal="justify"/>
    </xf>
    <xf numFmtId="0" fontId="7" fillId="6" borderId="7" xfId="0" applyFont="1" applyFill="1" applyBorder="1"/>
    <xf numFmtId="3" fontId="7" fillId="6" borderId="7" xfId="0" applyNumberFormat="1" applyFont="1" applyFill="1" applyBorder="1"/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8" xfId="0" applyFont="1" applyBorder="1"/>
    <xf numFmtId="166" fontId="3" fillId="2" borderId="15" xfId="1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left"/>
    </xf>
    <xf numFmtId="3" fontId="2" fillId="0" borderId="15" xfId="0" applyNumberFormat="1" applyFont="1" applyBorder="1"/>
    <xf numFmtId="0" fontId="3" fillId="0" borderId="1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3" fillId="0" borderId="13" xfId="0" applyFont="1" applyBorder="1"/>
    <xf numFmtId="3" fontId="3" fillId="0" borderId="15" xfId="0" applyNumberFormat="1" applyFont="1" applyBorder="1"/>
    <xf numFmtId="0" fontId="3" fillId="2" borderId="13" xfId="0" applyFont="1" applyFill="1" applyBorder="1" applyAlignment="1">
      <alignment horizontal="left"/>
    </xf>
    <xf numFmtId="166" fontId="3" fillId="0" borderId="15" xfId="1" applyNumberFormat="1" applyFont="1" applyFill="1" applyBorder="1" applyAlignment="1">
      <alignment horizontal="right"/>
    </xf>
    <xf numFmtId="0" fontId="3" fillId="5" borderId="18" xfId="0" applyFont="1" applyFill="1" applyBorder="1"/>
    <xf numFmtId="0" fontId="3" fillId="5" borderId="19" xfId="0" applyFont="1" applyFill="1" applyBorder="1" applyAlignment="1">
      <alignment horizontal="left"/>
    </xf>
    <xf numFmtId="166" fontId="3" fillId="5" borderId="20" xfId="1" applyNumberFormat="1" applyFont="1" applyFill="1" applyBorder="1" applyAlignment="1">
      <alignment horizontal="right"/>
    </xf>
    <xf numFmtId="3" fontId="2" fillId="0" borderId="21" xfId="0" applyNumberFormat="1" applyFont="1" applyBorder="1"/>
    <xf numFmtId="3" fontId="3" fillId="2" borderId="27" xfId="0" applyNumberFormat="1" applyFont="1" applyFill="1" applyBorder="1" applyAlignment="1">
      <alignment vertical="center"/>
    </xf>
    <xf numFmtId="0" fontId="3" fillId="0" borderId="28" xfId="0" applyFont="1" applyBorder="1"/>
    <xf numFmtId="3" fontId="3" fillId="0" borderId="21" xfId="0" applyNumberFormat="1" applyFont="1" applyBorder="1"/>
    <xf numFmtId="0" fontId="2" fillId="0" borderId="28" xfId="0" applyFont="1" applyBorder="1"/>
    <xf numFmtId="3" fontId="3" fillId="0" borderId="29" xfId="0" applyNumberFormat="1" applyFont="1" applyBorder="1"/>
    <xf numFmtId="0" fontId="3" fillId="0" borderId="28" xfId="0" applyFont="1" applyBorder="1" applyAlignment="1">
      <alignment horizontal="left"/>
    </xf>
    <xf numFmtId="3" fontId="2" fillId="0" borderId="29" xfId="0" applyNumberFormat="1" applyFont="1" applyBorder="1"/>
    <xf numFmtId="0" fontId="3" fillId="3" borderId="25" xfId="0" applyFont="1" applyFill="1" applyBorder="1" applyAlignment="1">
      <alignment horizontal="left"/>
    </xf>
    <xf numFmtId="3" fontId="3" fillId="3" borderId="30" xfId="0" applyNumberFormat="1" applyFont="1" applyFill="1" applyBorder="1"/>
    <xf numFmtId="0" fontId="3" fillId="4" borderId="18" xfId="0" applyFont="1" applyFill="1" applyBorder="1"/>
    <xf numFmtId="0" fontId="3" fillId="4" borderId="19" xfId="0" applyFont="1" applyFill="1" applyBorder="1"/>
    <xf numFmtId="3" fontId="3" fillId="4" borderId="20" xfId="0" applyNumberFormat="1" applyFont="1" applyFill="1" applyBorder="1"/>
    <xf numFmtId="166" fontId="3" fillId="0" borderId="31" xfId="1" applyNumberFormat="1" applyFont="1" applyFill="1" applyBorder="1" applyAlignment="1">
      <alignment horizontal="right"/>
    </xf>
    <xf numFmtId="0" fontId="8" fillId="0" borderId="7" xfId="0" applyFont="1" applyBorder="1" applyAlignment="1">
      <alignment wrapText="1"/>
    </xf>
    <xf numFmtId="3" fontId="3" fillId="2" borderId="36" xfId="0" applyNumberFormat="1" applyFont="1" applyFill="1" applyBorder="1" applyAlignment="1">
      <alignment vertical="center" wrapText="1"/>
    </xf>
    <xf numFmtId="0" fontId="0" fillId="0" borderId="4" xfId="0" applyBorder="1"/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/>
    <xf numFmtId="0" fontId="3" fillId="0" borderId="2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0" xfId="0" applyBorder="1"/>
    <xf numFmtId="0" fontId="0" fillId="8" borderId="0" xfId="0" applyFill="1" applyBorder="1"/>
    <xf numFmtId="0" fontId="3" fillId="8" borderId="0" xfId="0" applyFont="1" applyFill="1" applyBorder="1"/>
    <xf numFmtId="3" fontId="3" fillId="8" borderId="0" xfId="0" applyNumberFormat="1" applyFont="1" applyFill="1" applyBorder="1"/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8" fillId="0" borderId="38" xfId="0" applyFont="1" applyBorder="1" applyAlignment="1">
      <alignment horizontal="left"/>
    </xf>
    <xf numFmtId="0" fontId="8" fillId="0" borderId="37" xfId="0" applyFont="1" applyBorder="1" applyAlignment="1"/>
    <xf numFmtId="0" fontId="3" fillId="7" borderId="40" xfId="0" applyFont="1" applyFill="1" applyBorder="1" applyAlignment="1">
      <alignment horizontal="left"/>
    </xf>
    <xf numFmtId="3" fontId="3" fillId="0" borderId="15" xfId="1" applyNumberFormat="1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3" fillId="7" borderId="41" xfId="0" applyFont="1" applyFill="1" applyBorder="1" applyAlignment="1">
      <alignment horizontal="left"/>
    </xf>
    <xf numFmtId="0" fontId="3" fillId="7" borderId="42" xfId="0" applyFont="1" applyFill="1" applyBorder="1" applyAlignment="1"/>
    <xf numFmtId="0" fontId="7" fillId="0" borderId="43" xfId="0" applyFont="1" applyBorder="1"/>
    <xf numFmtId="0" fontId="7" fillId="0" borderId="42" xfId="0" applyFont="1" applyBorder="1" applyAlignment="1"/>
    <xf numFmtId="0" fontId="8" fillId="0" borderId="0" xfId="0" applyFont="1" applyBorder="1"/>
    <xf numFmtId="0" fontId="8" fillId="0" borderId="42" xfId="0" applyFont="1" applyBorder="1" applyAlignment="1"/>
    <xf numFmtId="166" fontId="3" fillId="2" borderId="15" xfId="1" applyNumberFormat="1" applyFont="1" applyFill="1" applyBorder="1" applyAlignment="1">
      <alignment horizontal="right"/>
    </xf>
  </cellXfs>
  <cellStyles count="3">
    <cellStyle name="Ezres" xfId="1" builtinId="3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A86C-0192-464B-8271-5CE48907D3CE}">
  <dimension ref="A1:C24"/>
  <sheetViews>
    <sheetView tabSelected="1" view="pageBreakPreview" zoomScaleNormal="100" zoomScaleSheetLayoutView="100" workbookViewId="0">
      <selection activeCell="E15" sqref="E15"/>
    </sheetView>
  </sheetViews>
  <sheetFormatPr defaultRowHeight="15.75" x14ac:dyDescent="0.25"/>
  <cols>
    <col min="1" max="1" width="4" customWidth="1"/>
    <col min="2" max="2" width="45.125" customWidth="1"/>
    <col min="3" max="3" width="12.875" customWidth="1"/>
  </cols>
  <sheetData>
    <row r="1" spans="1:3" ht="30.75" customHeight="1" x14ac:dyDescent="0.25">
      <c r="A1" s="70" t="s">
        <v>29</v>
      </c>
      <c r="B1" s="70"/>
      <c r="C1" s="70"/>
    </row>
    <row r="2" spans="1:3" x14ac:dyDescent="0.25">
      <c r="A2" s="69" t="s">
        <v>56</v>
      </c>
      <c r="B2" s="69"/>
      <c r="C2" s="69"/>
    </row>
    <row r="3" spans="1:3" ht="15.75" customHeight="1" x14ac:dyDescent="0.25">
      <c r="A3" s="17"/>
      <c r="B3" s="17"/>
    </row>
    <row r="4" spans="1:3" x14ac:dyDescent="0.25">
      <c r="A4" s="21"/>
      <c r="B4" s="21"/>
    </row>
    <row r="5" spans="1:3" x14ac:dyDescent="0.25">
      <c r="A5" s="72" t="s">
        <v>0</v>
      </c>
      <c r="B5" s="72"/>
      <c r="C5" s="68" t="s">
        <v>43</v>
      </c>
    </row>
    <row r="6" spans="1:3" ht="30.75" customHeight="1" x14ac:dyDescent="0.25">
      <c r="A6" s="72"/>
      <c r="B6" s="72"/>
      <c r="C6" s="68"/>
    </row>
    <row r="7" spans="1:3" x14ac:dyDescent="0.25">
      <c r="A7" s="73" t="s">
        <v>35</v>
      </c>
      <c r="B7" s="73"/>
      <c r="C7" s="23">
        <f>SUM(C8:C8)</f>
        <v>9840520</v>
      </c>
    </row>
    <row r="8" spans="1:3" x14ac:dyDescent="0.25">
      <c r="A8" s="24" t="s">
        <v>23</v>
      </c>
      <c r="B8" s="25" t="s">
        <v>24</v>
      </c>
      <c r="C8" s="26">
        <f>Bevételek!F7</f>
        <v>9840520</v>
      </c>
    </row>
    <row r="9" spans="1:3" x14ac:dyDescent="0.25">
      <c r="A9" s="22" t="s">
        <v>36</v>
      </c>
      <c r="B9" s="22"/>
      <c r="C9" s="27">
        <f>SUM(C10:C10)</f>
        <v>0</v>
      </c>
    </row>
    <row r="10" spans="1:3" x14ac:dyDescent="0.25">
      <c r="A10" s="24" t="s">
        <v>27</v>
      </c>
      <c r="B10" s="65" t="s">
        <v>28</v>
      </c>
      <c r="C10" s="26">
        <v>0</v>
      </c>
    </row>
    <row r="11" spans="1:3" x14ac:dyDescent="0.25">
      <c r="A11" s="22" t="s">
        <v>2</v>
      </c>
      <c r="B11" s="25"/>
      <c r="C11" s="27">
        <f>SUM(C12)</f>
        <v>163232534</v>
      </c>
    </row>
    <row r="12" spans="1:3" x14ac:dyDescent="0.25">
      <c r="A12" s="24" t="s">
        <v>1</v>
      </c>
      <c r="B12" s="25" t="s">
        <v>2</v>
      </c>
      <c r="C12" s="26">
        <f>Bevételek!F9</f>
        <v>163232534</v>
      </c>
    </row>
    <row r="13" spans="1:3" x14ac:dyDescent="0.25">
      <c r="A13" s="33" t="s">
        <v>37</v>
      </c>
      <c r="B13" s="33"/>
      <c r="C13" s="34">
        <f>SUM(C7+C9+C11)</f>
        <v>173073054</v>
      </c>
    </row>
    <row r="14" spans="1:3" x14ac:dyDescent="0.25">
      <c r="A14" s="28"/>
      <c r="B14" s="28"/>
      <c r="C14" s="29"/>
    </row>
    <row r="15" spans="1:3" x14ac:dyDescent="0.25">
      <c r="A15" s="71" t="s">
        <v>38</v>
      </c>
      <c r="B15" s="71"/>
      <c r="C15" s="27">
        <f>SUM(C16:C19)</f>
        <v>18490971</v>
      </c>
    </row>
    <row r="16" spans="1:3" x14ac:dyDescent="0.25">
      <c r="A16" s="24" t="s">
        <v>45</v>
      </c>
      <c r="B16" s="25" t="s">
        <v>46</v>
      </c>
      <c r="C16" s="26">
        <f>Kiadások!E31</f>
        <v>4275122</v>
      </c>
    </row>
    <row r="17" spans="1:3" x14ac:dyDescent="0.25">
      <c r="A17" s="24" t="s">
        <v>49</v>
      </c>
      <c r="B17" s="25" t="s">
        <v>51</v>
      </c>
      <c r="C17" s="26">
        <f>Kiadások!E32</f>
        <v>579584</v>
      </c>
    </row>
    <row r="18" spans="1:3" x14ac:dyDescent="0.25">
      <c r="A18" s="24" t="s">
        <v>4</v>
      </c>
      <c r="B18" s="25" t="s">
        <v>5</v>
      </c>
      <c r="C18" s="26">
        <f>Kiadások!E33</f>
        <v>4136265</v>
      </c>
    </row>
    <row r="19" spans="1:3" x14ac:dyDescent="0.25">
      <c r="A19" s="24" t="s">
        <v>61</v>
      </c>
      <c r="B19" s="25" t="s">
        <v>62</v>
      </c>
      <c r="C19" s="26">
        <f>Kiadások!E12</f>
        <v>9500000</v>
      </c>
    </row>
    <row r="20" spans="1:3" x14ac:dyDescent="0.25">
      <c r="A20" s="30" t="s">
        <v>39</v>
      </c>
      <c r="B20" s="32"/>
      <c r="C20" s="27">
        <f>SUM(C21:C22)</f>
        <v>154582083</v>
      </c>
    </row>
    <row r="21" spans="1:3" x14ac:dyDescent="0.25">
      <c r="A21" s="25" t="s">
        <v>20</v>
      </c>
      <c r="B21" s="31" t="s">
        <v>21</v>
      </c>
      <c r="C21" s="26">
        <f>Kiadások!E35</f>
        <v>154582083</v>
      </c>
    </row>
    <row r="22" spans="1:3" x14ac:dyDescent="0.25">
      <c r="A22" s="25" t="s">
        <v>53</v>
      </c>
      <c r="B22" s="31" t="s">
        <v>54</v>
      </c>
      <c r="C22" s="26">
        <f>Kiadások!E36</f>
        <v>0</v>
      </c>
    </row>
    <row r="23" spans="1:3" x14ac:dyDescent="0.25">
      <c r="A23" s="24"/>
      <c r="B23" s="24"/>
      <c r="C23" s="26"/>
    </row>
    <row r="24" spans="1:3" x14ac:dyDescent="0.25">
      <c r="A24" s="33" t="s">
        <v>40</v>
      </c>
      <c r="B24" s="33"/>
      <c r="C24" s="34">
        <f>SUM(C20,C15)</f>
        <v>173073054</v>
      </c>
    </row>
  </sheetData>
  <mergeCells count="6">
    <mergeCell ref="C5:C6"/>
    <mergeCell ref="A2:C2"/>
    <mergeCell ref="A1:C1"/>
    <mergeCell ref="A15:B15"/>
    <mergeCell ref="A5:B6"/>
    <mergeCell ref="A7:B7"/>
  </mergeCells>
  <phoneticPr fontId="10" type="noConversion"/>
  <printOptions heading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view="pageBreakPreview" zoomScaleNormal="100" zoomScaleSheetLayoutView="100" workbookViewId="0">
      <selection activeCell="H11" sqref="H11"/>
    </sheetView>
  </sheetViews>
  <sheetFormatPr defaultColWidth="8.875" defaultRowHeight="15.75" x14ac:dyDescent="0.25"/>
  <cols>
    <col min="1" max="1" width="4" customWidth="1"/>
    <col min="2" max="2" width="5.625" customWidth="1"/>
    <col min="3" max="4" width="6" customWidth="1"/>
    <col min="5" max="5" width="34.875" customWidth="1"/>
    <col min="6" max="6" width="11.125" customWidth="1"/>
    <col min="7" max="7" width="10.375" customWidth="1"/>
    <col min="8" max="8" width="8.875" customWidth="1"/>
    <col min="9" max="9" width="16.125" customWidth="1"/>
  </cols>
  <sheetData>
    <row r="1" spans="1:8" s="2" customFormat="1" ht="44.25" customHeight="1" x14ac:dyDescent="0.25">
      <c r="A1" s="70" t="s">
        <v>29</v>
      </c>
      <c r="B1" s="70"/>
      <c r="C1" s="70"/>
      <c r="D1" s="70"/>
      <c r="E1" s="70"/>
      <c r="F1" s="70"/>
    </row>
    <row r="2" spans="1:8" s="2" customFormat="1" ht="23.25" customHeight="1" x14ac:dyDescent="0.25">
      <c r="A2" s="76" t="s">
        <v>57</v>
      </c>
      <c r="B2" s="76"/>
      <c r="C2" s="76"/>
      <c r="D2" s="76"/>
      <c r="E2" s="76"/>
      <c r="F2" s="76"/>
    </row>
    <row r="3" spans="1:8" s="2" customFormat="1" ht="20.25" customHeight="1" thickBot="1" x14ac:dyDescent="0.3">
      <c r="A3" s="3"/>
      <c r="B3" s="3"/>
      <c r="C3" s="3"/>
      <c r="D3" s="3"/>
      <c r="E3" s="3"/>
    </row>
    <row r="4" spans="1:8" s="4" customFormat="1" ht="29.25" customHeight="1" x14ac:dyDescent="0.25">
      <c r="A4" s="78" t="s">
        <v>6</v>
      </c>
      <c r="B4" s="79"/>
      <c r="C4" s="79"/>
      <c r="D4" s="79"/>
      <c r="E4" s="79"/>
      <c r="F4" s="74" t="s">
        <v>43</v>
      </c>
    </row>
    <row r="5" spans="1:8" s="4" customFormat="1" ht="16.5" customHeight="1" x14ac:dyDescent="0.25">
      <c r="A5" s="80"/>
      <c r="B5" s="81"/>
      <c r="C5" s="81"/>
      <c r="D5" s="81"/>
      <c r="E5" s="81"/>
      <c r="F5" s="75"/>
    </row>
    <row r="6" spans="1:8" s="4" customFormat="1" ht="34.9" customHeight="1" x14ac:dyDescent="0.25">
      <c r="A6" s="82" t="s">
        <v>7</v>
      </c>
      <c r="B6" s="83"/>
      <c r="C6" s="83"/>
      <c r="D6" s="83"/>
      <c r="E6" s="83"/>
      <c r="F6" s="52">
        <f>F7+F9</f>
        <v>173073054</v>
      </c>
    </row>
    <row r="7" spans="1:8" s="4" customFormat="1" ht="18" customHeight="1" x14ac:dyDescent="0.25">
      <c r="A7" s="53" t="s">
        <v>23</v>
      </c>
      <c r="B7" s="4" t="s">
        <v>24</v>
      </c>
      <c r="E7" s="6"/>
      <c r="F7" s="54">
        <f>F8</f>
        <v>9840520</v>
      </c>
    </row>
    <row r="8" spans="1:8" s="2" customFormat="1" ht="18" customHeight="1" x14ac:dyDescent="0.25">
      <c r="A8" s="55"/>
      <c r="B8" s="2" t="s">
        <v>25</v>
      </c>
      <c r="C8" s="77" t="s">
        <v>26</v>
      </c>
      <c r="D8" s="77"/>
      <c r="E8" s="77"/>
      <c r="F8" s="51">
        <f>340520+9500000</f>
        <v>9840520</v>
      </c>
      <c r="H8" s="5"/>
    </row>
    <row r="9" spans="1:8" s="2" customFormat="1" ht="18" customHeight="1" x14ac:dyDescent="0.25">
      <c r="A9" s="53" t="s">
        <v>1</v>
      </c>
      <c r="B9" s="4" t="s">
        <v>2</v>
      </c>
      <c r="E9" s="7"/>
      <c r="F9" s="56">
        <f>F10</f>
        <v>163232534</v>
      </c>
      <c r="H9" s="5"/>
    </row>
    <row r="10" spans="1:8" s="2" customFormat="1" ht="18" customHeight="1" x14ac:dyDescent="0.25">
      <c r="A10" s="57"/>
      <c r="B10" s="8"/>
      <c r="C10" s="2" t="s">
        <v>8</v>
      </c>
      <c r="D10" s="4"/>
      <c r="E10" s="6"/>
      <c r="F10" s="58">
        <v>163232534</v>
      </c>
      <c r="H10" s="5"/>
    </row>
    <row r="11" spans="1:8" s="2" customFormat="1" ht="20.45" customHeight="1" x14ac:dyDescent="0.25">
      <c r="A11" s="59" t="s">
        <v>9</v>
      </c>
      <c r="B11" s="19"/>
      <c r="C11" s="19"/>
      <c r="D11" s="19"/>
      <c r="E11" s="20"/>
      <c r="F11" s="60">
        <f>F6</f>
        <v>173073054</v>
      </c>
    </row>
    <row r="12" spans="1:8" s="2" customFormat="1" ht="20.45" customHeight="1" x14ac:dyDescent="0.25">
      <c r="A12" s="40"/>
      <c r="B12" s="13"/>
      <c r="C12" s="13"/>
      <c r="D12" s="13"/>
      <c r="E12" s="13"/>
      <c r="F12" s="45"/>
    </row>
    <row r="13" spans="1:8" s="2" customFormat="1" ht="18" customHeight="1" x14ac:dyDescent="0.25">
      <c r="A13" s="44" t="s">
        <v>23</v>
      </c>
      <c r="B13" s="15" t="s">
        <v>24</v>
      </c>
      <c r="C13" s="15"/>
      <c r="D13" s="15"/>
      <c r="E13" s="15"/>
      <c r="F13" s="41">
        <f>F7</f>
        <v>9840520</v>
      </c>
    </row>
    <row r="14" spans="1:8" s="2" customFormat="1" ht="18" customHeight="1" x14ac:dyDescent="0.25">
      <c r="A14" s="44" t="s">
        <v>27</v>
      </c>
      <c r="B14" s="15" t="s">
        <v>28</v>
      </c>
      <c r="C14" s="15"/>
      <c r="D14" s="15"/>
      <c r="E14" s="15"/>
      <c r="F14" s="41"/>
    </row>
    <row r="15" spans="1:8" s="2" customFormat="1" ht="18" customHeight="1" x14ac:dyDescent="0.25">
      <c r="A15" s="44" t="s">
        <v>1</v>
      </c>
      <c r="B15" s="15" t="s">
        <v>2</v>
      </c>
      <c r="C15" s="15"/>
      <c r="D15" s="15"/>
      <c r="E15" s="13"/>
      <c r="F15" s="41">
        <f>F9</f>
        <v>163232534</v>
      </c>
    </row>
    <row r="16" spans="1:8" s="2" customFormat="1" ht="21.6" customHeight="1" thickBot="1" x14ac:dyDescent="0.3">
      <c r="A16" s="61" t="s">
        <v>3</v>
      </c>
      <c r="B16" s="62"/>
      <c r="C16" s="62"/>
      <c r="D16" s="62"/>
      <c r="E16" s="62"/>
      <c r="F16" s="63">
        <f>SUM(F13:F15)</f>
        <v>173073054</v>
      </c>
    </row>
    <row r="17" spans="1:5" s="2" customFormat="1" ht="18" customHeight="1" x14ac:dyDescent="0.25">
      <c r="A17" s="1"/>
      <c r="B17" s="1"/>
      <c r="C17" s="1"/>
      <c r="D17" s="1"/>
      <c r="E17" s="1"/>
    </row>
    <row r="18" spans="1:5" s="2" customFormat="1" ht="18" customHeight="1" x14ac:dyDescent="0.25"/>
    <row r="19" spans="1:5" s="2" customFormat="1" ht="18" customHeight="1" x14ac:dyDescent="0.25"/>
    <row r="20" spans="1:5" s="2" customFormat="1" ht="18" customHeight="1" x14ac:dyDescent="0.25">
      <c r="A20"/>
      <c r="B20"/>
      <c r="C20"/>
      <c r="D20"/>
      <c r="E20"/>
    </row>
    <row r="21" spans="1:5" s="2" customFormat="1" ht="18" customHeight="1" x14ac:dyDescent="0.25">
      <c r="A21"/>
      <c r="B21"/>
      <c r="C21"/>
      <c r="D21"/>
      <c r="E21"/>
    </row>
    <row r="22" spans="1:5" s="2" customFormat="1" ht="18" customHeight="1" x14ac:dyDescent="0.25">
      <c r="A22"/>
      <c r="B22"/>
      <c r="C22"/>
      <c r="D22"/>
      <c r="E22"/>
    </row>
    <row r="23" spans="1:5" s="2" customFormat="1" ht="18" customHeight="1" x14ac:dyDescent="0.25">
      <c r="A23"/>
      <c r="B23"/>
      <c r="C23"/>
      <c r="D23"/>
      <c r="E23"/>
    </row>
    <row r="24" spans="1:5" s="2" customFormat="1" ht="18" customHeight="1" x14ac:dyDescent="0.25">
      <c r="A24"/>
      <c r="B24"/>
      <c r="C24"/>
      <c r="D24"/>
      <c r="E24"/>
    </row>
    <row r="25" spans="1:5" s="4" customFormat="1" x14ac:dyDescent="0.25">
      <c r="A25"/>
      <c r="B25"/>
      <c r="C25"/>
      <c r="D25"/>
      <c r="E25"/>
    </row>
    <row r="26" spans="1:5" s="1" customFormat="1" x14ac:dyDescent="0.25">
      <c r="A26"/>
      <c r="B26"/>
      <c r="C26"/>
      <c r="D26"/>
      <c r="E26"/>
    </row>
    <row r="27" spans="1:5" s="2" customFormat="1" x14ac:dyDescent="0.25">
      <c r="A27"/>
      <c r="B27"/>
      <c r="C27"/>
      <c r="D27"/>
      <c r="E27"/>
    </row>
    <row r="28" spans="1:5" s="2" customFormat="1" x14ac:dyDescent="0.25">
      <c r="A28"/>
      <c r="B28"/>
      <c r="C28"/>
      <c r="D28"/>
      <c r="E28"/>
    </row>
  </sheetData>
  <sheetProtection selectLockedCells="1" selectUnlockedCells="1"/>
  <mergeCells count="6">
    <mergeCell ref="F4:F5"/>
    <mergeCell ref="A2:F2"/>
    <mergeCell ref="A1:F1"/>
    <mergeCell ref="C8:E8"/>
    <mergeCell ref="A4:E5"/>
    <mergeCell ref="A6:E6"/>
  </mergeCells>
  <printOptions headings="1" gridLines="1"/>
  <pageMargins left="0.7" right="0.7" top="0.75" bottom="0.75" header="0.51180555555555551" footer="0.51180555555555551"/>
  <pageSetup paperSize="9" scale="90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C31F-D532-469C-9CB4-3ADC01D17D7F}">
  <dimension ref="A1:G38"/>
  <sheetViews>
    <sheetView zoomScaleNormal="100" workbookViewId="0">
      <selection activeCell="I8" sqref="I8"/>
    </sheetView>
  </sheetViews>
  <sheetFormatPr defaultRowHeight="15.75" x14ac:dyDescent="0.25"/>
  <cols>
    <col min="1" max="1" width="5" customWidth="1"/>
    <col min="2" max="2" width="5.75" customWidth="1"/>
    <col min="3" max="3" width="6.25" customWidth="1"/>
    <col min="4" max="4" width="42" customWidth="1"/>
    <col min="5" max="5" width="15.375" customWidth="1"/>
  </cols>
  <sheetData>
    <row r="1" spans="1:7" ht="41.25" customHeight="1" x14ac:dyDescent="0.25">
      <c r="A1" s="84" t="s">
        <v>29</v>
      </c>
      <c r="B1" s="84"/>
      <c r="C1" s="84"/>
      <c r="D1" s="84"/>
      <c r="E1" s="84"/>
    </row>
    <row r="2" spans="1:7" ht="31.5" customHeight="1" x14ac:dyDescent="0.25">
      <c r="A2" s="69" t="s">
        <v>58</v>
      </c>
      <c r="B2" s="69"/>
      <c r="C2" s="69"/>
      <c r="D2" s="69"/>
      <c r="E2" s="69"/>
    </row>
    <row r="3" spans="1:7" ht="16.5" thickBot="1" x14ac:dyDescent="0.3">
      <c r="A3" s="9"/>
      <c r="B3" s="9"/>
      <c r="C3" s="9"/>
      <c r="D3" s="9"/>
    </row>
    <row r="4" spans="1:7" x14ac:dyDescent="0.25">
      <c r="A4" s="85" t="s">
        <v>10</v>
      </c>
      <c r="B4" s="86"/>
      <c r="C4" s="86"/>
      <c r="D4" s="86"/>
      <c r="E4" s="94" t="s">
        <v>59</v>
      </c>
    </row>
    <row r="5" spans="1:7" ht="35.25" customHeight="1" x14ac:dyDescent="0.25">
      <c r="A5" s="87"/>
      <c r="B5" s="88"/>
      <c r="C5" s="88"/>
      <c r="D5" s="88"/>
      <c r="E5" s="95"/>
    </row>
    <row r="6" spans="1:7" ht="30.75" customHeight="1" x14ac:dyDescent="0.25">
      <c r="A6" s="89" t="s">
        <v>7</v>
      </c>
      <c r="B6" s="90"/>
      <c r="C6" s="90"/>
      <c r="D6" s="90"/>
      <c r="E6" s="39">
        <f t="shared" ref="E6:E8" si="0">E7</f>
        <v>469392</v>
      </c>
    </row>
    <row r="7" spans="1:7" x14ac:dyDescent="0.25">
      <c r="A7" s="40" t="s">
        <v>4</v>
      </c>
      <c r="B7" s="13" t="s">
        <v>5</v>
      </c>
      <c r="C7" s="13"/>
      <c r="D7" s="13"/>
      <c r="E7" s="115">
        <f>E8+E10</f>
        <v>469392</v>
      </c>
    </row>
    <row r="8" spans="1:7" x14ac:dyDescent="0.25">
      <c r="A8" s="116"/>
      <c r="B8" s="14" t="s">
        <v>11</v>
      </c>
      <c r="C8" s="14" t="s">
        <v>12</v>
      </c>
      <c r="D8" s="67"/>
      <c r="E8" s="41">
        <f t="shared" si="0"/>
        <v>402000</v>
      </c>
    </row>
    <row r="9" spans="1:7" x14ac:dyDescent="0.25">
      <c r="A9" s="116"/>
      <c r="B9" s="14"/>
      <c r="C9" s="16" t="s">
        <v>13</v>
      </c>
      <c r="D9" s="14" t="s">
        <v>14</v>
      </c>
      <c r="E9" s="41">
        <v>402000</v>
      </c>
    </row>
    <row r="10" spans="1:7" x14ac:dyDescent="0.25">
      <c r="A10" s="116"/>
      <c r="B10" s="14" t="s">
        <v>15</v>
      </c>
      <c r="C10" s="103" t="s">
        <v>16</v>
      </c>
      <c r="D10" s="103"/>
      <c r="E10" s="41">
        <f>SUM(E11)</f>
        <v>67392</v>
      </c>
      <c r="F10" s="105"/>
      <c r="G10" s="105"/>
    </row>
    <row r="11" spans="1:7" x14ac:dyDescent="0.25">
      <c r="A11" s="116"/>
      <c r="B11" s="14"/>
      <c r="C11" s="16" t="s">
        <v>17</v>
      </c>
      <c r="D11" s="14" t="s">
        <v>30</v>
      </c>
      <c r="E11" s="41">
        <v>67392</v>
      </c>
      <c r="F11" s="106"/>
      <c r="G11" s="106"/>
    </row>
    <row r="12" spans="1:7" x14ac:dyDescent="0.25">
      <c r="A12" s="117" t="s">
        <v>60</v>
      </c>
      <c r="B12" s="114"/>
      <c r="C12" s="114"/>
      <c r="D12" s="114"/>
      <c r="E12" s="118">
        <f>SUM(E13)</f>
        <v>9500000</v>
      </c>
      <c r="F12" s="107"/>
      <c r="G12" s="108"/>
    </row>
    <row r="13" spans="1:7" x14ac:dyDescent="0.25">
      <c r="A13" s="119" t="s">
        <v>61</v>
      </c>
      <c r="B13" s="109"/>
      <c r="C13" s="110" t="s">
        <v>62</v>
      </c>
      <c r="D13" s="111"/>
      <c r="E13" s="120">
        <f>SUM(E14)</f>
        <v>9500000</v>
      </c>
      <c r="F13" s="105"/>
      <c r="G13" s="105"/>
    </row>
    <row r="14" spans="1:7" x14ac:dyDescent="0.25">
      <c r="A14" s="119"/>
      <c r="B14" s="112"/>
      <c r="C14" s="121" t="s">
        <v>63</v>
      </c>
      <c r="D14" s="113" t="s">
        <v>64</v>
      </c>
      <c r="E14" s="122">
        <v>9500000</v>
      </c>
    </row>
    <row r="15" spans="1:7" x14ac:dyDescent="0.25">
      <c r="A15" s="91" t="s">
        <v>44</v>
      </c>
      <c r="B15" s="92"/>
      <c r="C15" s="92"/>
      <c r="D15" s="93"/>
      <c r="E15" s="66">
        <f>E16+E18+E20+E25</f>
        <v>163103662</v>
      </c>
    </row>
    <row r="16" spans="1:7" x14ac:dyDescent="0.25">
      <c r="A16" s="42" t="s">
        <v>45</v>
      </c>
      <c r="B16" s="99" t="s">
        <v>47</v>
      </c>
      <c r="C16" s="99"/>
      <c r="D16" s="99"/>
      <c r="E16" s="41">
        <f>E17</f>
        <v>4275122</v>
      </c>
    </row>
    <row r="17" spans="1:5" x14ac:dyDescent="0.25">
      <c r="A17" s="43"/>
      <c r="B17" s="35" t="s">
        <v>48</v>
      </c>
      <c r="C17" s="100" t="s">
        <v>50</v>
      </c>
      <c r="D17" s="100"/>
      <c r="E17" s="41">
        <v>4275122</v>
      </c>
    </row>
    <row r="18" spans="1:5" x14ac:dyDescent="0.25">
      <c r="A18" s="42" t="s">
        <v>49</v>
      </c>
      <c r="B18" s="99" t="s">
        <v>51</v>
      </c>
      <c r="C18" s="99"/>
      <c r="D18" s="99"/>
      <c r="E18" s="41">
        <f>E19</f>
        <v>579584</v>
      </c>
    </row>
    <row r="19" spans="1:5" x14ac:dyDescent="0.25">
      <c r="A19" s="43"/>
      <c r="B19" s="35"/>
      <c r="C19" s="100" t="s">
        <v>52</v>
      </c>
      <c r="D19" s="100"/>
      <c r="E19" s="41">
        <v>579584</v>
      </c>
    </row>
    <row r="20" spans="1:5" x14ac:dyDescent="0.25">
      <c r="A20" s="40" t="s">
        <v>4</v>
      </c>
      <c r="B20" s="101" t="s">
        <v>5</v>
      </c>
      <c r="C20" s="99"/>
      <c r="D20" s="99"/>
      <c r="E20" s="41">
        <f>E21+E23</f>
        <v>3666873</v>
      </c>
    </row>
    <row r="21" spans="1:5" x14ac:dyDescent="0.25">
      <c r="A21" s="42"/>
      <c r="B21" s="14" t="s">
        <v>31</v>
      </c>
      <c r="C21" s="104" t="s">
        <v>12</v>
      </c>
      <c r="D21" s="100"/>
      <c r="E21" s="41">
        <f>SUM(E22)</f>
        <v>2887300</v>
      </c>
    </row>
    <row r="22" spans="1:5" x14ac:dyDescent="0.25">
      <c r="A22" s="42"/>
      <c r="B22" s="36"/>
      <c r="C22" s="16" t="s">
        <v>13</v>
      </c>
      <c r="D22" s="37" t="s">
        <v>14</v>
      </c>
      <c r="E22" s="41">
        <f>1653543+630000+603757</f>
        <v>2887300</v>
      </c>
    </row>
    <row r="23" spans="1:5" x14ac:dyDescent="0.25">
      <c r="A23" s="42"/>
      <c r="B23" s="14" t="s">
        <v>15</v>
      </c>
      <c r="C23" s="104" t="s">
        <v>16</v>
      </c>
      <c r="D23" s="100"/>
      <c r="E23" s="41">
        <f>SUM(E24)</f>
        <v>779573</v>
      </c>
    </row>
    <row r="24" spans="1:5" x14ac:dyDescent="0.25">
      <c r="A24" s="42"/>
      <c r="B24" s="36"/>
      <c r="C24" s="16" t="s">
        <v>17</v>
      </c>
      <c r="D24" s="37" t="s">
        <v>30</v>
      </c>
      <c r="E24" s="41">
        <f>446457+170100+163016</f>
        <v>779573</v>
      </c>
    </row>
    <row r="25" spans="1:5" x14ac:dyDescent="0.25">
      <c r="A25" s="44" t="s">
        <v>20</v>
      </c>
      <c r="B25" s="15" t="s">
        <v>21</v>
      </c>
      <c r="C25" s="15"/>
      <c r="D25" s="38"/>
      <c r="E25" s="45">
        <f>SUM(E26:E28)</f>
        <v>154582083</v>
      </c>
    </row>
    <row r="26" spans="1:5" x14ac:dyDescent="0.25">
      <c r="A26" s="44"/>
      <c r="B26" s="14" t="s">
        <v>41</v>
      </c>
      <c r="C26" s="16" t="s">
        <v>42</v>
      </c>
      <c r="D26" s="37"/>
      <c r="E26" s="41">
        <v>113234082</v>
      </c>
    </row>
    <row r="27" spans="1:5" x14ac:dyDescent="0.25">
      <c r="A27" s="44"/>
      <c r="B27" s="14" t="s">
        <v>32</v>
      </c>
      <c r="C27" s="16" t="s">
        <v>33</v>
      </c>
      <c r="D27" s="14"/>
      <c r="E27" s="41">
        <v>8484215</v>
      </c>
    </row>
    <row r="28" spans="1:5" x14ac:dyDescent="0.25">
      <c r="A28" s="44"/>
      <c r="B28" s="14" t="s">
        <v>22</v>
      </c>
      <c r="C28" s="16" t="s">
        <v>34</v>
      </c>
      <c r="D28" s="14"/>
      <c r="E28" s="41">
        <v>32863786</v>
      </c>
    </row>
    <row r="29" spans="1:5" x14ac:dyDescent="0.25">
      <c r="A29" s="46" t="s">
        <v>18</v>
      </c>
      <c r="B29" s="18"/>
      <c r="C29" s="18"/>
      <c r="D29" s="18"/>
      <c r="E29" s="123">
        <f>E6+E15+E12</f>
        <v>173073054</v>
      </c>
    </row>
    <row r="30" spans="1:5" x14ac:dyDescent="0.25">
      <c r="A30" s="96"/>
      <c r="B30" s="97"/>
      <c r="C30" s="97"/>
      <c r="D30" s="97"/>
      <c r="E30" s="98"/>
    </row>
    <row r="31" spans="1:5" x14ac:dyDescent="0.25">
      <c r="A31" s="40" t="s">
        <v>45</v>
      </c>
      <c r="B31" s="101" t="s">
        <v>46</v>
      </c>
      <c r="C31" s="99"/>
      <c r="D31" s="102"/>
      <c r="E31" s="47">
        <f>E16</f>
        <v>4275122</v>
      </c>
    </row>
    <row r="32" spans="1:5" x14ac:dyDescent="0.25">
      <c r="A32" s="40" t="s">
        <v>49</v>
      </c>
      <c r="B32" s="101" t="s">
        <v>51</v>
      </c>
      <c r="C32" s="99"/>
      <c r="D32" s="102"/>
      <c r="E32" s="47">
        <f>E18</f>
        <v>579584</v>
      </c>
    </row>
    <row r="33" spans="1:5" x14ac:dyDescent="0.25">
      <c r="A33" s="44" t="s">
        <v>4</v>
      </c>
      <c r="B33" s="101" t="s">
        <v>5</v>
      </c>
      <c r="C33" s="99"/>
      <c r="D33" s="102"/>
      <c r="E33" s="47">
        <f>E7+E20</f>
        <v>4136265</v>
      </c>
    </row>
    <row r="34" spans="1:5" x14ac:dyDescent="0.25">
      <c r="A34" s="44" t="s">
        <v>61</v>
      </c>
      <c r="B34" s="101" t="s">
        <v>62</v>
      </c>
      <c r="C34" s="99"/>
      <c r="D34" s="102"/>
      <c r="E34" s="47">
        <f>E13</f>
        <v>9500000</v>
      </c>
    </row>
    <row r="35" spans="1:5" x14ac:dyDescent="0.25">
      <c r="A35" s="44" t="s">
        <v>20</v>
      </c>
      <c r="B35" s="101" t="s">
        <v>21</v>
      </c>
      <c r="C35" s="99"/>
      <c r="D35" s="102"/>
      <c r="E35" s="47">
        <f>E25</f>
        <v>154582083</v>
      </c>
    </row>
    <row r="36" spans="1:5" x14ac:dyDescent="0.25">
      <c r="A36" s="44" t="s">
        <v>53</v>
      </c>
      <c r="B36" s="101" t="s">
        <v>55</v>
      </c>
      <c r="C36" s="99"/>
      <c r="D36" s="102"/>
      <c r="E36" s="64"/>
    </row>
    <row r="37" spans="1:5" ht="16.5" thickBot="1" x14ac:dyDescent="0.3">
      <c r="A37" s="48" t="s">
        <v>19</v>
      </c>
      <c r="B37" s="49"/>
      <c r="C37" s="49"/>
      <c r="D37" s="49"/>
      <c r="E37" s="50">
        <f>SUM(E31:E36)</f>
        <v>173073054</v>
      </c>
    </row>
    <row r="38" spans="1:5" x14ac:dyDescent="0.25">
      <c r="A38" s="8"/>
      <c r="B38" s="10"/>
      <c r="C38" s="11"/>
      <c r="D38" s="12"/>
    </row>
  </sheetData>
  <mergeCells count="23">
    <mergeCell ref="B32:D32"/>
    <mergeCell ref="B36:D36"/>
    <mergeCell ref="B35:D35"/>
    <mergeCell ref="C10:D10"/>
    <mergeCell ref="C21:D21"/>
    <mergeCell ref="C23:D23"/>
    <mergeCell ref="B31:D31"/>
    <mergeCell ref="C13:D13"/>
    <mergeCell ref="A12:D12"/>
    <mergeCell ref="B33:D33"/>
    <mergeCell ref="B34:D34"/>
    <mergeCell ref="A30:E30"/>
    <mergeCell ref="B16:D16"/>
    <mergeCell ref="B18:D18"/>
    <mergeCell ref="C17:D17"/>
    <mergeCell ref="C19:D19"/>
    <mergeCell ref="B20:D20"/>
    <mergeCell ref="A1:E1"/>
    <mergeCell ref="A2:E2"/>
    <mergeCell ref="A4:D5"/>
    <mergeCell ref="A6:D6"/>
    <mergeCell ref="A15:D15"/>
    <mergeCell ref="E4:E5"/>
  </mergeCells>
  <phoneticPr fontId="11" type="noConversion"/>
  <printOptions headings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Mérleg</vt:lpstr>
      <vt:lpstr>Bevételek</vt:lpstr>
      <vt:lpstr>Kiadások</vt:lpstr>
      <vt:lpstr>Bevételek!Nyomtatási_terület</vt:lpstr>
      <vt:lpstr>Kiadások!Nyomtatási_terület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2026-01-20T12:04:39Z</cp:lastPrinted>
  <dcterms:created xsi:type="dcterms:W3CDTF">2019-09-05T06:28:05Z</dcterms:created>
  <dcterms:modified xsi:type="dcterms:W3CDTF">2026-01-28T09:51:54Z</dcterms:modified>
</cp:coreProperties>
</file>