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6\február 3\"/>
    </mc:Choice>
  </mc:AlternateContent>
  <xr:revisionPtr revIDLastSave="0" documentId="13_ncr:1_{B59E617B-780C-4DDF-BA06-5BFF54673B75}" xr6:coauthVersionLast="47" xr6:coauthVersionMax="47" xr10:uidLastSave="{00000000-0000-0000-0000-000000000000}"/>
  <bookViews>
    <workbookView xWindow="105" yWindow="360" windowWidth="28695" windowHeight="15120" firstSheet="2" activeTab="8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2" l="1"/>
  <c r="G37" i="2"/>
  <c r="H350" i="1"/>
  <c r="B26" i="7"/>
  <c r="C26" i="7"/>
  <c r="C17" i="7"/>
  <c r="H61" i="1"/>
  <c r="H56" i="1"/>
  <c r="H76" i="1"/>
  <c r="G76" i="1"/>
  <c r="H105" i="1"/>
  <c r="G105" i="1"/>
  <c r="F17" i="11"/>
  <c r="G42" i="8"/>
  <c r="G41" i="8" s="1"/>
  <c r="G80" i="8" s="1"/>
  <c r="G56" i="1"/>
  <c r="H170" i="1"/>
  <c r="G170" i="1"/>
  <c r="G26" i="2"/>
  <c r="F11" i="2" l="1"/>
  <c r="H117" i="1"/>
  <c r="G117" i="1"/>
  <c r="J17" i="11"/>
  <c r="J29" i="11" s="1"/>
  <c r="C17" i="11"/>
  <c r="N26" i="11"/>
  <c r="H59" i="1"/>
  <c r="H351" i="1" s="1"/>
  <c r="G59" i="1"/>
  <c r="H31" i="1"/>
  <c r="G11" i="2"/>
  <c r="G10" i="2" s="1"/>
  <c r="G12" i="8"/>
  <c r="C28" i="7"/>
  <c r="H339" i="1"/>
  <c r="H338" i="1" s="1"/>
  <c r="H337" i="1" s="1"/>
  <c r="H335" i="1"/>
  <c r="H333" i="1"/>
  <c r="H331" i="1"/>
  <c r="H322" i="1"/>
  <c r="H321" i="1" s="1"/>
  <c r="H320" i="1" s="1"/>
  <c r="H316" i="1"/>
  <c r="H314" i="1"/>
  <c r="H312" i="1" s="1"/>
  <c r="H310" i="1"/>
  <c r="H309" i="1" s="1"/>
  <c r="H305" i="1"/>
  <c r="H304" i="1" s="1"/>
  <c r="H300" i="1"/>
  <c r="H296" i="1"/>
  <c r="H295" i="1" s="1"/>
  <c r="H292" i="1"/>
  <c r="H290" i="1"/>
  <c r="H284" i="1"/>
  <c r="H281" i="1"/>
  <c r="H277" i="1"/>
  <c r="H273" i="1"/>
  <c r="H272" i="1" s="1"/>
  <c r="H268" i="1"/>
  <c r="H349" i="1" s="1"/>
  <c r="H266" i="1"/>
  <c r="H264" i="1"/>
  <c r="H262" i="1" s="1"/>
  <c r="H260" i="1"/>
  <c r="H256" i="1"/>
  <c r="H254" i="1"/>
  <c r="H252" i="1" s="1"/>
  <c r="H250" i="1"/>
  <c r="H243" i="1"/>
  <c r="H240" i="1"/>
  <c r="H235" i="1"/>
  <c r="H232" i="1"/>
  <c r="H231" i="1" s="1"/>
  <c r="H228" i="1"/>
  <c r="H224" i="1"/>
  <c r="H222" i="1"/>
  <c r="H218" i="1"/>
  <c r="H214" i="1"/>
  <c r="H211" i="1"/>
  <c r="H210" i="1" s="1"/>
  <c r="H206" i="1"/>
  <c r="H204" i="1"/>
  <c r="H201" i="1"/>
  <c r="H198" i="1"/>
  <c r="H197" i="1" s="1"/>
  <c r="H191" i="1"/>
  <c r="H189" i="1"/>
  <c r="H187" i="1"/>
  <c r="H183" i="1" s="1"/>
  <c r="H184" i="1"/>
  <c r="H181" i="1"/>
  <c r="H178" i="1"/>
  <c r="H174" i="1"/>
  <c r="H173" i="1" s="1"/>
  <c r="H167" i="1"/>
  <c r="H161" i="1"/>
  <c r="H160" i="1" s="1"/>
  <c r="H158" i="1"/>
  <c r="H157" i="1" s="1"/>
  <c r="H154" i="1"/>
  <c r="H149" i="1"/>
  <c r="H147" i="1"/>
  <c r="H143" i="1"/>
  <c r="H139" i="1"/>
  <c r="H136" i="1"/>
  <c r="H135" i="1" s="1"/>
  <c r="H131" i="1"/>
  <c r="H129" i="1"/>
  <c r="H128" i="1"/>
  <c r="H127" i="1" s="1"/>
  <c r="H125" i="1"/>
  <c r="H123" i="1"/>
  <c r="H115" i="1"/>
  <c r="H112" i="1"/>
  <c r="H110" i="1"/>
  <c r="H103" i="1"/>
  <c r="H101" i="1"/>
  <c r="H98" i="1"/>
  <c r="H95" i="1"/>
  <c r="H94" i="1" s="1"/>
  <c r="H85" i="1"/>
  <c r="H84" i="1" s="1"/>
  <c r="H81" i="1"/>
  <c r="H352" i="1" s="1"/>
  <c r="H79" i="1"/>
  <c r="H74" i="1"/>
  <c r="H71" i="1"/>
  <c r="H67" i="1"/>
  <c r="H63" i="1"/>
  <c r="H54" i="1"/>
  <c r="H42" i="1"/>
  <c r="H40" i="1" s="1"/>
  <c r="H23" i="1"/>
  <c r="H22" i="1" s="1"/>
  <c r="H18" i="1"/>
  <c r="H14" i="1"/>
  <c r="H11" i="1"/>
  <c r="H10" i="1" s="1"/>
  <c r="G62" i="2"/>
  <c r="G61" i="2" s="1"/>
  <c r="G59" i="2"/>
  <c r="G57" i="2"/>
  <c r="G55" i="2"/>
  <c r="G45" i="2"/>
  <c r="G43" i="2" s="1"/>
  <c r="G41" i="2"/>
  <c r="G39" i="2"/>
  <c r="G33" i="2"/>
  <c r="G30" i="2"/>
  <c r="G24" i="2"/>
  <c r="G77" i="8"/>
  <c r="G76" i="8" s="1"/>
  <c r="G74" i="8"/>
  <c r="G72" i="8"/>
  <c r="G67" i="8"/>
  <c r="G66" i="8" s="1"/>
  <c r="G64" i="8"/>
  <c r="G63" i="8" s="1"/>
  <c r="G61" i="8"/>
  <c r="G60" i="8" s="1"/>
  <c r="G57" i="8"/>
  <c r="G56" i="8" s="1"/>
  <c r="G54" i="8"/>
  <c r="G51" i="8"/>
  <c r="G81" i="8" s="1"/>
  <c r="G38" i="8"/>
  <c r="G37" i="8" s="1"/>
  <c r="G35" i="8"/>
  <c r="G33" i="8"/>
  <c r="G31" i="8"/>
  <c r="G30" i="8" s="1"/>
  <c r="G27" i="8"/>
  <c r="G23" i="8"/>
  <c r="G21" i="8"/>
  <c r="G84" i="8" s="1"/>
  <c r="D33" i="3"/>
  <c r="D29" i="3"/>
  <c r="D23" i="3"/>
  <c r="D19" i="3"/>
  <c r="D15" i="3"/>
  <c r="D10" i="3"/>
  <c r="G136" i="1"/>
  <c r="G71" i="1"/>
  <c r="G83" i="8" l="1"/>
  <c r="G11" i="8"/>
  <c r="H100" i="1"/>
  <c r="H93" i="1" s="1"/>
  <c r="H217" i="1"/>
  <c r="H134" i="1"/>
  <c r="H133" i="1" s="1"/>
  <c r="G26" i="8"/>
  <c r="G25" i="8" s="1"/>
  <c r="D35" i="3"/>
  <c r="H209" i="1"/>
  <c r="H208" i="1" s="1"/>
  <c r="H122" i="1"/>
  <c r="H121" i="1" s="1"/>
  <c r="H142" i="1"/>
  <c r="H200" i="1"/>
  <c r="H196" i="1" s="1"/>
  <c r="H195" i="1" s="1"/>
  <c r="H330" i="1"/>
  <c r="H329" i="1" s="1"/>
  <c r="H37" i="1"/>
  <c r="H348" i="1" s="1"/>
  <c r="H66" i="1"/>
  <c r="H62" i="1" s="1"/>
  <c r="H259" i="1"/>
  <c r="H258" i="1" s="1"/>
  <c r="H234" i="1"/>
  <c r="H283" i="1"/>
  <c r="H280" i="1" s="1"/>
  <c r="H271" i="1" s="1"/>
  <c r="H17" i="1"/>
  <c r="H345" i="1"/>
  <c r="H249" i="1"/>
  <c r="H248" i="1" s="1"/>
  <c r="H109" i="1"/>
  <c r="H108" i="1" s="1"/>
  <c r="H153" i="1"/>
  <c r="H177" i="1"/>
  <c r="H176" i="1" s="1"/>
  <c r="D21" i="3"/>
  <c r="G32" i="2"/>
  <c r="G9" i="2"/>
  <c r="G53" i="8"/>
  <c r="G69" i="8"/>
  <c r="G86" i="8"/>
  <c r="H347" i="1"/>
  <c r="H319" i="1"/>
  <c r="H303" i="1"/>
  <c r="H78" i="1"/>
  <c r="G40" i="8"/>
  <c r="G85" i="8"/>
  <c r="G42" i="1"/>
  <c r="G40" i="1" s="1"/>
  <c r="D33" i="9"/>
  <c r="C33" i="9"/>
  <c r="H141" i="1" l="1"/>
  <c r="G82" i="8"/>
  <c r="G88" i="8" s="1"/>
  <c r="H227" i="1"/>
  <c r="H216" i="1" s="1"/>
  <c r="H344" i="1"/>
  <c r="G65" i="2"/>
  <c r="H9" i="1"/>
  <c r="H346" i="1"/>
  <c r="G79" i="8"/>
  <c r="H294" i="1"/>
  <c r="F342" i="1"/>
  <c r="G339" i="1"/>
  <c r="G338" i="1" s="1"/>
  <c r="G337" i="1" s="1"/>
  <c r="G335" i="1"/>
  <c r="G333" i="1"/>
  <c r="G331" i="1"/>
  <c r="G322" i="1"/>
  <c r="G321" i="1" s="1"/>
  <c r="G320" i="1" s="1"/>
  <c r="G319" i="1" s="1"/>
  <c r="G316" i="1"/>
  <c r="G314" i="1"/>
  <c r="G312" i="1" s="1"/>
  <c r="G310" i="1"/>
  <c r="G309" i="1" s="1"/>
  <c r="G305" i="1"/>
  <c r="G304" i="1" s="1"/>
  <c r="G300" i="1"/>
  <c r="G296" i="1"/>
  <c r="G295" i="1" s="1"/>
  <c r="G292" i="1"/>
  <c r="G290" i="1"/>
  <c r="G284" i="1"/>
  <c r="G281" i="1"/>
  <c r="G277" i="1"/>
  <c r="G273" i="1"/>
  <c r="G272" i="1" s="1"/>
  <c r="G268" i="1"/>
  <c r="G266" i="1"/>
  <c r="G264" i="1"/>
  <c r="G262" i="1" s="1"/>
  <c r="G260" i="1"/>
  <c r="G256" i="1"/>
  <c r="G254" i="1"/>
  <c r="G252" i="1" s="1"/>
  <c r="G250" i="1"/>
  <c r="G243" i="1"/>
  <c r="G240" i="1"/>
  <c r="G235" i="1"/>
  <c r="G232" i="1"/>
  <c r="G231" i="1" s="1"/>
  <c r="G228" i="1"/>
  <c r="G224" i="1"/>
  <c r="G222" i="1"/>
  <c r="G218" i="1"/>
  <c r="G214" i="1"/>
  <c r="G211" i="1"/>
  <c r="G210" i="1" s="1"/>
  <c r="G206" i="1"/>
  <c r="G204" i="1"/>
  <c r="G201" i="1"/>
  <c r="G198" i="1"/>
  <c r="G197" i="1" s="1"/>
  <c r="G191" i="1"/>
  <c r="G189" i="1"/>
  <c r="G187" i="1"/>
  <c r="G183" i="1" s="1"/>
  <c r="G184" i="1"/>
  <c r="G181" i="1"/>
  <c r="G178" i="1"/>
  <c r="G174" i="1"/>
  <c r="G167" i="1"/>
  <c r="G161" i="1"/>
  <c r="G160" i="1" s="1"/>
  <c r="G158" i="1"/>
  <c r="G157" i="1" s="1"/>
  <c r="G154" i="1"/>
  <c r="G149" i="1"/>
  <c r="G147" i="1"/>
  <c r="G143" i="1"/>
  <c r="G139" i="1"/>
  <c r="G135" i="1"/>
  <c r="G131" i="1"/>
  <c r="G129" i="1"/>
  <c r="G128" i="1"/>
  <c r="G127" i="1" s="1"/>
  <c r="G125" i="1"/>
  <c r="G123" i="1"/>
  <c r="G115" i="1"/>
  <c r="G112" i="1"/>
  <c r="G110" i="1"/>
  <c r="G103" i="1"/>
  <c r="G101" i="1"/>
  <c r="G98" i="1"/>
  <c r="G95" i="1"/>
  <c r="G94" i="1" s="1"/>
  <c r="G85" i="1"/>
  <c r="G84" i="1" s="1"/>
  <c r="G81" i="1"/>
  <c r="G352" i="1" s="1"/>
  <c r="G79" i="1"/>
  <c r="G74" i="1"/>
  <c r="G67" i="1"/>
  <c r="G63" i="1"/>
  <c r="G54" i="1"/>
  <c r="G37" i="1" s="1"/>
  <c r="G31" i="1"/>
  <c r="G23" i="1"/>
  <c r="G22" i="1" s="1"/>
  <c r="G18" i="1"/>
  <c r="G14" i="1"/>
  <c r="G11" i="1"/>
  <c r="G10" i="1" s="1"/>
  <c r="F59" i="2"/>
  <c r="F41" i="2"/>
  <c r="F26" i="2"/>
  <c r="F10" i="2"/>
  <c r="F77" i="8"/>
  <c r="F76" i="8" s="1"/>
  <c r="F74" i="8"/>
  <c r="F72" i="8"/>
  <c r="F67" i="8"/>
  <c r="F64" i="8"/>
  <c r="F63" i="8" s="1"/>
  <c r="F61" i="8"/>
  <c r="F60" i="8" s="1"/>
  <c r="F57" i="8"/>
  <c r="F56" i="8" s="1"/>
  <c r="F54" i="8"/>
  <c r="F51" i="8"/>
  <c r="F81" i="8" s="1"/>
  <c r="F42" i="8"/>
  <c r="F41" i="8" s="1"/>
  <c r="F38" i="8"/>
  <c r="F37" i="8" s="1"/>
  <c r="F35" i="8"/>
  <c r="F33" i="8"/>
  <c r="F31" i="8"/>
  <c r="F30" i="8" s="1"/>
  <c r="F27" i="8"/>
  <c r="F23" i="8"/>
  <c r="F21" i="8"/>
  <c r="F84" i="8" s="1"/>
  <c r="F12" i="8"/>
  <c r="F11" i="8" s="1"/>
  <c r="C33" i="3"/>
  <c r="C29" i="3"/>
  <c r="C23" i="3"/>
  <c r="C19" i="3"/>
  <c r="C15" i="3"/>
  <c r="C10" i="3"/>
  <c r="B17" i="7"/>
  <c r="G349" i="1" l="1"/>
  <c r="G173" i="1"/>
  <c r="G350" i="1"/>
  <c r="H353" i="1"/>
  <c r="H342" i="1"/>
  <c r="G134" i="1"/>
  <c r="G133" i="1" s="1"/>
  <c r="G217" i="1"/>
  <c r="G209" i="1"/>
  <c r="G208" i="1" s="1"/>
  <c r="G200" i="1"/>
  <c r="G196" i="1" s="1"/>
  <c r="G195" i="1" s="1"/>
  <c r="F53" i="8"/>
  <c r="F86" i="8"/>
  <c r="G122" i="1"/>
  <c r="G121" i="1" s="1"/>
  <c r="G283" i="1"/>
  <c r="G280" i="1" s="1"/>
  <c r="G271" i="1" s="1"/>
  <c r="G100" i="1"/>
  <c r="G93" i="1" s="1"/>
  <c r="G109" i="1"/>
  <c r="G108" i="1" s="1"/>
  <c r="G66" i="1"/>
  <c r="G62" i="1" s="1"/>
  <c r="G61" i="1" s="1"/>
  <c r="G142" i="1"/>
  <c r="G153" i="1"/>
  <c r="G17" i="1"/>
  <c r="G9" i="1" s="1"/>
  <c r="G177" i="1"/>
  <c r="G176" i="1" s="1"/>
  <c r="G234" i="1"/>
  <c r="G227" i="1" s="1"/>
  <c r="G259" i="1"/>
  <c r="G258" i="1" s="1"/>
  <c r="G78" i="1"/>
  <c r="G303" i="1"/>
  <c r="G294" i="1" s="1"/>
  <c r="G348" i="1"/>
  <c r="G347" i="1"/>
  <c r="G249" i="1"/>
  <c r="G248" i="1" s="1"/>
  <c r="G345" i="1"/>
  <c r="G330" i="1"/>
  <c r="G329" i="1" s="1"/>
  <c r="F40" i="8"/>
  <c r="F80" i="8"/>
  <c r="F83" i="8"/>
  <c r="F69" i="8"/>
  <c r="F26" i="8"/>
  <c r="F25" i="8" s="1"/>
  <c r="F66" i="8"/>
  <c r="F85" i="8"/>
  <c r="C35" i="3"/>
  <c r="C21" i="3"/>
  <c r="G141" i="1" l="1"/>
  <c r="G216" i="1"/>
  <c r="F82" i="8"/>
  <c r="G344" i="1"/>
  <c r="G346" i="1"/>
  <c r="F79" i="8"/>
  <c r="F88" i="8"/>
  <c r="G342" i="1" l="1"/>
  <c r="G353" i="1"/>
  <c r="N9" i="11"/>
  <c r="C22" i="12" l="1"/>
  <c r="B22" i="12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2" i="9"/>
  <c r="F16" i="10" l="1"/>
  <c r="F45" i="2" l="1"/>
  <c r="F43" i="2" s="1"/>
  <c r="F55" i="2" l="1"/>
  <c r="N23" i="11" l="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5" i="11"/>
  <c r="N24" i="11"/>
  <c r="N22" i="11"/>
  <c r="N21" i="11"/>
  <c r="N20" i="11"/>
  <c r="N19" i="11"/>
  <c r="M17" i="11"/>
  <c r="L17" i="11"/>
  <c r="K17" i="11"/>
  <c r="I17" i="11"/>
  <c r="H17" i="11"/>
  <c r="G17" i="11"/>
  <c r="E17" i="11"/>
  <c r="D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C9" i="13"/>
  <c r="F12" i="9"/>
  <c r="F33" i="9" s="1"/>
  <c r="I29" i="11" l="1"/>
  <c r="D20" i="13"/>
  <c r="G29" i="11"/>
  <c r="K29" i="11"/>
  <c r="C33" i="13"/>
  <c r="H29" i="11"/>
  <c r="L29" i="11"/>
  <c r="C29" i="11"/>
  <c r="E29" i="11"/>
  <c r="D29" i="11"/>
  <c r="B29" i="11"/>
  <c r="N28" i="11"/>
  <c r="M29" i="11"/>
  <c r="F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N29" i="11" l="1"/>
  <c r="F20" i="10"/>
  <c r="F39" i="2" l="1"/>
  <c r="F33" i="2"/>
  <c r="B28" i="7" l="1"/>
  <c r="F62" i="2" l="1"/>
  <c r="F61" i="2" s="1"/>
  <c r="F57" i="2"/>
  <c r="F37" i="2"/>
  <c r="F30" i="2"/>
  <c r="F24" i="2"/>
  <c r="F9" i="2" s="1"/>
  <c r="F36" i="2" l="1"/>
  <c r="F32" i="2" s="1"/>
  <c r="F65" i="2" s="1"/>
  <c r="A5" i="12"/>
</calcChain>
</file>

<file path=xl/sharedStrings.xml><?xml version="1.0" encoding="utf-8"?>
<sst xmlns="http://schemas.openxmlformats.org/spreadsheetml/2006/main" count="1107" uniqueCount="457">
  <si>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</si>
  <si>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</si>
  <si>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</si>
  <si>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</si>
  <si>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</si>
  <si>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</si>
  <si>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</si>
  <si>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</si>
  <si>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</si>
  <si>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</si>
  <si>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</si>
  <si>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</si>
  <si>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</si>
  <si>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</si>
  <si>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</si>
  <si>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</si>
  <si>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</si>
  <si>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</si>
  <si>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</si>
  <si>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</si>
  <si>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</si>
  <si>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</si>
  <si>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</si>
  <si>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</si>
  <si>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</si>
  <si>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</si>
  <si>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</si>
  <si>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</si>
  <si>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</si>
  <si>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</si>
  <si>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</si>
  <si>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</si>
  <si>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</si>
  <si>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</si>
  <si>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</si>
  <si>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</si>
  <si>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</si>
  <si>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</si>
  <si>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</si>
  <si>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</si>
  <si>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</si>
  <si>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</si>
  <si>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</si>
  <si>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</si>
  <si>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</si>
  <si>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</si>
  <si>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</si>
  <si>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</si>
  <si>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</si>
  <si>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</si>
  <si>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</si>
  <si>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</si>
  <si>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</si>
  <si>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</si>
  <si>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</si>
  <si>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</si>
  <si>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</si>
  <si>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</si>
  <si>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</si>
  <si>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</si>
  <si>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</si>
  <si>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</si>
  <si>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</si>
  <si>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</si>
  <si>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</si>
  <si>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</si>
  <si>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</si>
  <si>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</si>
  <si>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</si>
  <si>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</si>
  <si>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</si>
  <si>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</si>
  <si>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</si>
  <si>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</si>
  <si>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</si>
  <si>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</si>
  <si>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</si>
  <si>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</si>
  <si>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</si>
  <si>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</si>
  <si>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</si>
  <si>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</si>
  <si>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</si>
  <si>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</si>
  <si>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</si>
  <si>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</si>
  <si>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</si>
  <si>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</si>
  <si>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</si>
  <si>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</si>
  <si>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</si>
  <si>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</si>
  <si>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</si>
  <si>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</si>
  <si>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</si>
  <si>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</si>
  <si>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</si>
  <si>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</si>
  <si>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</si>
  <si>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</si>
  <si>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</si>
  <si>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</si>
  <si>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</si>
  <si>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</si>
  <si>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</si>
  <si>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</si>
  <si>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</si>
  <si>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</si>
  <si>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</si>
  <si>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</si>
  <si>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</si>
  <si>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</si>
  <si>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</si>
  <si>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</si>
  <si>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</si>
  <si>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</si>
  <si>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</si>
  <si>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</si>
  <si>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</si>
  <si>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</si>
  <si>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</si>
  <si>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</si>
  <si>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</si>
  <si>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</si>
  <si>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</si>
  <si>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</si>
  <si>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</si>
  <si>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</si>
  <si>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</si>
  <si>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</si>
  <si>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</si>
  <si>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</si>
  <si>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</si>
  <si>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</si>
  <si>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</si>
  <si>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</si>
  <si>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</si>
  <si>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</si>
  <si>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</si>
  <si>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</si>
  <si>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</si>
  <si>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</si>
  <si>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</si>
  <si>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</si>
  <si>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</si>
  <si>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</si>
  <si>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</si>
  <si>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</si>
  <si>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</si>
  <si>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</si>
  <si>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</si>
  <si>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</si>
  <si>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</si>
  <si>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</si>
  <si>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</si>
  <si>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</si>
  <si>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</si>
  <si>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</si>
  <si>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</si>
  <si>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</si>
  <si>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</si>
  <si>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</si>
  <si>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</si>
  <si>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</si>
  <si>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</si>
  <si>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</si>
  <si>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</si>
  <si>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</si>
  <si>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</si>
  <si>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</si>
  <si>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</si>
  <si>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</si>
  <si>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</si>
  <si>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</si>
  <si>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</si>
  <si>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</si>
  <si>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</si>
  <si>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</si>
  <si>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</si>
  <si>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</si>
  <si>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</si>
  <si>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</si>
  <si>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</si>
  <si>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</si>
  <si>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</si>
  <si>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</si>
  <si>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</si>
  <si>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</si>
  <si>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</si>
  <si>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</si>
  <si>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</si>
  <si>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</si>
  <si>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</si>
  <si>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</si>
  <si>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</si>
  <si>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</si>
  <si>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</si>
  <si>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</si>
  <si>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</si>
  <si>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</si>
  <si>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</si>
  <si>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</si>
  <si>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</si>
  <si>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</si>
  <si>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</si>
  <si>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</si>
  <si>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</si>
  <si>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</si>
  <si>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</si>
  <si>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</si>
  <si>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</si>
  <si>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</si>
  <si>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</si>
  <si>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</si>
  <si>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</si>
  <si>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</si>
  <si>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</si>
  <si>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</si>
  <si>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</si>
  <si>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</si>
  <si>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</si>
  <si>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</si>
  <si>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</si>
  <si>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</si>
  <si>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</si>
  <si>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</si>
  <si>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</si>
  <si>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</si>
  <si>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</si>
  <si>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</si>
  <si>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</si>
  <si>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</si>
  <si>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</si>
  <si>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</si>
  <si>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</si>
  <si>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</si>
  <si>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</si>
  <si>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</si>
  <si>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</si>
  <si>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</si>
  <si>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</si>
  <si>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</si>
  <si>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</si>
  <si>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</si>
  <si>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K5021</t>
  </si>
  <si>
    <t>Előző évi elszámolásból adódó kiadások</t>
  </si>
  <si>
    <t>Megbízási díj</t>
  </si>
  <si>
    <t>Táppénz hozzájárulás</t>
  </si>
  <si>
    <t>Kiküldetés</t>
  </si>
  <si>
    <t>Építményadó</t>
  </si>
  <si>
    <t>Idegenforgalmi adó</t>
  </si>
  <si>
    <t>Egyéb felhalmozási célú átvett pénzeszközök (Rendezvénytér)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</si>
  <si>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</si>
  <si>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</si>
  <si>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</si>
  <si>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</si>
  <si>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</si>
  <si>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</si>
  <si>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</si>
  <si>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</si>
  <si>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</si>
  <si>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</si>
  <si>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</si>
  <si>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</si>
  <si>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</si>
  <si>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</si>
  <si>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</si>
  <si>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</si>
  <si>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</si>
  <si>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</si>
  <si>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</si>
  <si>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</si>
  <si>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</si>
  <si>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</si>
  <si>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</si>
  <si>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</si>
  <si>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</si>
  <si>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</si>
  <si>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</si>
  <si>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</si>
  <si>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</si>
  <si>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</si>
  <si>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</si>
  <si>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</si>
  <si>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</si>
  <si>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</si>
  <si>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</si>
  <si>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</si>
  <si>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</si>
  <si>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</si>
  <si>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</si>
  <si>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</si>
  <si>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</si>
  <si>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</si>
  <si>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</si>
  <si>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</si>
  <si>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</si>
  <si>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</si>
  <si>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</si>
  <si>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</si>
  <si>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</si>
  <si>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</si>
  <si>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</si>
  <si>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</si>
  <si>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</si>
  <si>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</si>
  <si>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</si>
  <si>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</si>
  <si>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</si>
  <si>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</si>
  <si>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</si>
  <si>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</si>
  <si>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</si>
  <si>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</si>
  <si>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</si>
  <si>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</si>
  <si>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</si>
  <si>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</si>
  <si>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</si>
  <si>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</si>
  <si>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</si>
  <si>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</si>
  <si>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</si>
  <si>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</si>
  <si>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</si>
  <si>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</si>
  <si>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</si>
  <si>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</si>
  <si>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</si>
  <si>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</si>
  <si>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</si>
  <si>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</si>
  <si>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</si>
  <si>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</si>
  <si>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</si>
  <si>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</si>
  <si>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</si>
  <si>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</si>
  <si>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</si>
  <si>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</si>
  <si>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</si>
  <si>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</si>
  <si>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</si>
  <si>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</si>
  <si>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</si>
  <si>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</si>
  <si>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</si>
  <si>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</si>
  <si>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</si>
  <si>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</si>
  <si>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</si>
  <si>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</si>
  <si>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</si>
  <si>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</si>
  <si>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</si>
  <si>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</si>
  <si>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</si>
  <si>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</si>
  <si>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</si>
  <si>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</si>
  <si>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</si>
  <si>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</si>
  <si>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</si>
  <si>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</si>
  <si>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</si>
  <si>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</si>
  <si>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</si>
  <si>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</si>
  <si>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</si>
  <si>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</si>
  <si>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</si>
  <si>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</si>
  <si>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</si>
  <si>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</si>
  <si>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</si>
  <si>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</si>
  <si>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</si>
  <si>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</si>
  <si>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</si>
  <si>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</si>
  <si>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</si>
  <si>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</si>
  <si>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</si>
  <si>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</si>
  <si>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</si>
  <si>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</si>
  <si>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Járdafelújítás tervezés</t>
  </si>
  <si>
    <t>Egyéb nem intézményi ellátások</t>
  </si>
  <si>
    <t>Szemétszállítási kedvezmény</t>
  </si>
  <si>
    <t>Bölcsöde társulási hozzájárulás</t>
  </si>
  <si>
    <t>Közutak, hidak, alagútak üzemeltetése fenntartása</t>
  </si>
  <si>
    <t>Egyéb bérleti díj</t>
  </si>
  <si>
    <t>Járdafelújítás tevezés</t>
  </si>
  <si>
    <t>2027. előirányzat</t>
  </si>
  <si>
    <t>Táncoló talpak</t>
  </si>
  <si>
    <t>Módosított előirányzat</t>
  </si>
  <si>
    <t>Tatay  Általános Iskola Diákjaiért Alapítvány Támogatása</t>
  </si>
  <si>
    <t xml:space="preserve">B403 </t>
  </si>
  <si>
    <t>Közvetített szolgáltatások</t>
  </si>
  <si>
    <t>B403</t>
  </si>
  <si>
    <t>Beruházások áfája</t>
  </si>
  <si>
    <t>Járdafelújítás /Magyar Falu/</t>
  </si>
  <si>
    <t>Járdafelújítás / Magyar Falu/</t>
  </si>
  <si>
    <t>Egyéb külső szemályi juttatások</t>
  </si>
  <si>
    <t xml:space="preserve">2025. évi költségvetés összevont mérlege </t>
  </si>
  <si>
    <t>2025. évi költségvetés bevételei</t>
  </si>
  <si>
    <t>Önkormányzatoktól átvett működési célú támogatások</t>
  </si>
  <si>
    <t>Egyéb felhalmozási célú átvett pénzeszközök</t>
  </si>
  <si>
    <t>Óvodaműködés támogatása</t>
  </si>
  <si>
    <t>2025 évi terv</t>
  </si>
  <si>
    <t>Temetőbővítés</t>
  </si>
  <si>
    <t>Csille utca terv+ pályázat</t>
  </si>
  <si>
    <t>Játszótéri eszközök felülvizsgálata</t>
  </si>
  <si>
    <t xml:space="preserve">Tetőfelújítás </t>
  </si>
  <si>
    <t>Klímatizálás</t>
  </si>
  <si>
    <t>Egyéb üzemeltetési anyagok</t>
  </si>
  <si>
    <t>Szociális étkezés</t>
  </si>
  <si>
    <t>Fűtési támogatás</t>
  </si>
  <si>
    <t>Óvoda klimatizáslás</t>
  </si>
  <si>
    <t>2025. évi költségvetés bevételei jogcímenként</t>
  </si>
  <si>
    <t>Előirányzat-felhasználási terv 2025. évre</t>
  </si>
  <si>
    <t xml:space="preserve">2025.-2028.  évi költségvetési bevételei és kiadásai </t>
  </si>
  <si>
    <t>2028. előirányzat</t>
  </si>
  <si>
    <t xml:space="preserve">2025.évi költségvetés felhalmozási kiadásai </t>
  </si>
  <si>
    <t xml:space="preserve">2025. évi költségvetés kiadásai </t>
  </si>
  <si>
    <t>2025. évi költségvetés bevételei feladatonként</t>
  </si>
  <si>
    <t>Egyéb működési célú támogatások Közös Hivatal</t>
  </si>
  <si>
    <t>B406</t>
  </si>
  <si>
    <t>Kiszámlázott általános forgalmi adó</t>
  </si>
  <si>
    <t>Polgármesteri illetmény támogatása</t>
  </si>
  <si>
    <t>K335</t>
  </si>
  <si>
    <t>K352</t>
  </si>
  <si>
    <t>Fizetendő általános forgalmi adó</t>
  </si>
  <si>
    <t xml:space="preserve">K84 </t>
  </si>
  <si>
    <t>Egyéb felhalmozási célú támogatások államháztartáson belülre</t>
  </si>
  <si>
    <t xml:space="preserve">Műk.célú pénzeszköz átadás Tapolca környéki társuláshoz </t>
  </si>
  <si>
    <t>Nyári diákmunka támogatása</t>
  </si>
  <si>
    <t>Tájékoztató tábla</t>
  </si>
  <si>
    <t>Játszótéri eszközök beszerzése</t>
  </si>
  <si>
    <t>Hivatali tető felújítása</t>
  </si>
  <si>
    <t>Fűkasza</t>
  </si>
  <si>
    <t>Játszótéri eszközök</t>
  </si>
  <si>
    <t>1. melléklet az  /2025. (XI.   . )  önkormányzati rendelethez</t>
  </si>
  <si>
    <t>2. melléklet a      /2025.(XI.   . )   önkormányzati rendelethez</t>
  </si>
  <si>
    <t>3. melléklet a  /2025. (XI.   . )   önkormányzati rendelethez</t>
  </si>
  <si>
    <t>4. melléklet a  /2025.(XI.   . )   önkormányzati rendelethez</t>
  </si>
  <si>
    <t>5. melléklet a  /2025. (XI.   . )   önkormányzati rendelethez</t>
  </si>
  <si>
    <t>6. melléklet a   /2025.(XI.   . )   önkormányzati rendelethez</t>
  </si>
  <si>
    <t>7. melléklet a    /2025.(XI.   . ) önkormányzati rendelethez</t>
  </si>
  <si>
    <t>8. melléklet a  /2025. (XI.   . )   önkormányzati rendelethez</t>
  </si>
  <si>
    <t xml:space="preserve">                                                        9.melléklet a  /2025. (XI.   . )   önkormányzati rendelethez</t>
  </si>
  <si>
    <t xml:space="preserve">                                                        10.melléklet a     /2025. (XI.   . )   önkormányzati rendelethez</t>
  </si>
  <si>
    <t>Lombfúvó</t>
  </si>
  <si>
    <t>Kolumbárium felújítása</t>
  </si>
  <si>
    <t>Önkormányzati bérlakás kéményfelújítás</t>
  </si>
  <si>
    <t>Önkormányzati bérlakás kémény felújítás</t>
  </si>
  <si>
    <t>Kolumbárium felújítás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</si>
</sst>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645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3" fontId="9" fillId="4" borderId="35" xfId="0" applyNumberFormat="1" applyFont="1" applyFill="1" applyBorder="1"/>
    <xf numFmtId="0" fontId="9" fillId="0" borderId="28" xfId="0" applyFont="1" applyBorder="1"/>
    <xf numFmtId="3" fontId="9" fillId="0" borderId="29" xfId="0" applyNumberFormat="1" applyFont="1" applyBorder="1"/>
    <xf numFmtId="3" fontId="7" fillId="0" borderId="26" xfId="0" applyNumberFormat="1" applyFont="1" applyBorder="1"/>
    <xf numFmtId="0" fontId="10" fillId="0" borderId="36" xfId="0" applyFont="1" applyBorder="1" applyAlignment="1">
      <alignment horizontal="left"/>
    </xf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0" borderId="42" xfId="0" applyFont="1" applyBorder="1"/>
    <xf numFmtId="0" fontId="14" fillId="3" borderId="9" xfId="1" applyFont="1" applyFill="1" applyBorder="1" applyAlignment="1">
      <alignment horizontal="left"/>
    </xf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3" fontId="13" fillId="0" borderId="8" xfId="0" applyNumberFormat="1" applyFont="1" applyBorder="1"/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3" fontId="9" fillId="4" borderId="82" xfId="0" applyNumberFormat="1" applyFont="1" applyFill="1" applyBorder="1" applyAlignment="1">
      <alignment horizontal="right"/>
    </xf>
    <xf numFmtId="3" fontId="9" fillId="4" borderId="83" xfId="0" applyNumberFormat="1" applyFont="1" applyFill="1" applyBorder="1" applyAlignment="1">
      <alignment horizontal="right"/>
    </xf>
    <xf numFmtId="0" fontId="21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7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8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8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89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3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1" fillId="0" borderId="6" xfId="0" applyFont="1" applyBorder="1" applyAlignment="1">
      <alignment horizontal="left"/>
    </xf>
    <xf numFmtId="0" fontId="24" fillId="0" borderId="0" xfId="0" applyFont="1"/>
    <xf numFmtId="0" fontId="25" fillId="0" borderId="0" xfId="2" applyFont="1" applyProtection="1">
      <protection locked="0"/>
    </xf>
    <xf numFmtId="0" fontId="29" fillId="0" borderId="0" xfId="3" applyFont="1" applyAlignment="1">
      <alignment horizontal="right"/>
    </xf>
    <xf numFmtId="0" fontId="27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 indent="1"/>
    </xf>
    <xf numFmtId="165" fontId="30" fillId="0" borderId="1" xfId="2" applyNumberFormat="1" applyFont="1" applyBorder="1" applyAlignment="1" applyProtection="1">
      <alignment vertical="center"/>
      <protection locked="0"/>
    </xf>
    <xf numFmtId="165" fontId="30" fillId="0" borderId="1" xfId="2" applyNumberFormat="1" applyFont="1" applyBorder="1" applyAlignment="1">
      <alignment vertical="center"/>
    </xf>
    <xf numFmtId="0" fontId="30" fillId="0" borderId="1" xfId="2" applyFont="1" applyBorder="1" applyAlignment="1">
      <alignment horizontal="left" vertical="center" indent="1"/>
    </xf>
    <xf numFmtId="0" fontId="31" fillId="8" borderId="1" xfId="2" applyFont="1" applyFill="1" applyBorder="1" applyAlignment="1">
      <alignment horizontal="left" vertical="center" indent="1"/>
    </xf>
    <xf numFmtId="165" fontId="31" fillId="8" borderId="1" xfId="2" applyNumberFormat="1" applyFont="1" applyFill="1" applyBorder="1" applyAlignment="1">
      <alignment vertical="center"/>
    </xf>
    <xf numFmtId="0" fontId="31" fillId="8" borderId="1" xfId="2" applyFont="1" applyFill="1" applyBorder="1" applyAlignment="1">
      <alignment horizontal="left" indent="1"/>
    </xf>
    <xf numFmtId="165" fontId="31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29" xfId="4" applyNumberFormat="1" applyFont="1" applyBorder="1" applyAlignment="1">
      <alignment horizontal="right" vertical="center"/>
    </xf>
    <xf numFmtId="0" fontId="35" fillId="0" borderId="94" xfId="4" applyFont="1" applyBorder="1" applyAlignment="1">
      <alignment horizontal="center" vertical="center" wrapText="1"/>
    </xf>
    <xf numFmtId="0" fontId="35" fillId="0" borderId="95" xfId="4" applyFont="1" applyBorder="1" applyAlignment="1">
      <alignment horizontal="center" vertical="center" wrapText="1"/>
    </xf>
    <xf numFmtId="0" fontId="35" fillId="0" borderId="96" xfId="4" applyFont="1" applyBorder="1" applyAlignment="1">
      <alignment horizontal="center" vertical="center" wrapText="1"/>
    </xf>
    <xf numFmtId="0" fontId="36" fillId="0" borderId="94" xfId="4" applyFont="1" applyBorder="1" applyAlignment="1">
      <alignment horizontal="center" vertical="center" wrapText="1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0" fillId="0" borderId="70" xfId="4" applyFont="1" applyBorder="1" applyAlignment="1">
      <alignment horizontal="left" vertical="center" wrapText="1" indent="1"/>
    </xf>
    <xf numFmtId="165" fontId="37" fillId="0" borderId="97" xfId="4" applyNumberFormat="1" applyFont="1" applyBorder="1" applyAlignment="1" applyProtection="1">
      <alignment horizontal="right" vertical="center" wrapText="1" indent="1"/>
      <protection locked="0"/>
    </xf>
    <xf numFmtId="3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1"/>
    </xf>
    <xf numFmtId="165" fontId="37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8"/>
    </xf>
    <xf numFmtId="0" fontId="38" fillId="0" borderId="98" xfId="4" applyFont="1" applyBorder="1" applyAlignment="1">
      <alignment vertical="center" wrapText="1"/>
    </xf>
    <xf numFmtId="165" fontId="39" fillId="0" borderId="99" xfId="4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9" xfId="0" applyFont="1" applyBorder="1" applyAlignment="1">
      <alignment horizontal="center"/>
    </xf>
    <xf numFmtId="0" fontId="12" fillId="2" borderId="13" xfId="0" applyFont="1" applyFill="1" applyBorder="1"/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2" fillId="6" borderId="4" xfId="0" applyFont="1" applyFill="1" applyBorder="1" applyAlignment="1">
      <alignment horizontal="center"/>
    </xf>
    <xf numFmtId="165" fontId="33" fillId="0" borderId="0" xfId="4" applyNumberFormat="1" applyFont="1" applyAlignment="1">
      <alignment vertical="center" wrapText="1"/>
    </xf>
    <xf numFmtId="165" fontId="37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164" fontId="12" fillId="0" borderId="0" xfId="0" applyNumberFormat="1" applyFo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4" fillId="0" borderId="44" xfId="0" applyFont="1" applyBorder="1"/>
    <xf numFmtId="3" fontId="11" fillId="0" borderId="29" xfId="0" applyNumberFormat="1" applyFont="1" applyBorder="1"/>
    <xf numFmtId="0" fontId="7" fillId="0" borderId="23" xfId="0" applyFont="1" applyBorder="1" applyAlignment="1">
      <alignment vertical="center"/>
    </xf>
    <xf numFmtId="3" fontId="21" fillId="0" borderId="1" xfId="0" applyNumberFormat="1" applyFont="1" applyBorder="1"/>
    <xf numFmtId="0" fontId="2" fillId="0" borderId="4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2" fillId="0" borderId="37" xfId="0" applyFont="1" applyBorder="1"/>
    <xf numFmtId="0" fontId="14" fillId="0" borderId="7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29" xfId="0" applyBorder="1"/>
    <xf numFmtId="0" fontId="0" fillId="0" borderId="23" xfId="0" applyBorder="1"/>
    <xf numFmtId="0" fontId="0" fillId="0" borderId="61" xfId="0" applyBorder="1"/>
    <xf numFmtId="0" fontId="4" fillId="0" borderId="5" xfId="0" applyFont="1" applyBorder="1"/>
    <xf numFmtId="49" fontId="3" fillId="0" borderId="3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164" fontId="14" fillId="0" borderId="37" xfId="0" applyNumberFormat="1" applyFont="1" applyBorder="1"/>
    <xf numFmtId="0" fontId="9" fillId="0" borderId="0" xfId="0" applyFont="1"/>
    <xf numFmtId="0" fontId="14" fillId="0" borderId="20" xfId="0" applyFont="1" applyBorder="1" applyAlignment="1">
      <alignment horizontal="left"/>
    </xf>
    <xf numFmtId="0" fontId="14" fillId="0" borderId="113" xfId="0" applyFont="1" applyBorder="1"/>
    <xf numFmtId="0" fontId="14" fillId="0" borderId="6" xfId="0" applyFont="1" applyBorder="1"/>
    <xf numFmtId="0" fontId="14" fillId="0" borderId="114" xfId="0" applyFont="1" applyBorder="1"/>
    <xf numFmtId="0" fontId="14" fillId="0" borderId="115" xfId="0" applyFont="1" applyBorder="1"/>
    <xf numFmtId="0" fontId="14" fillId="0" borderId="86" xfId="0" applyFont="1" applyBorder="1"/>
    <xf numFmtId="0" fontId="14" fillId="0" borderId="55" xfId="0" applyFont="1" applyBorder="1"/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34" xfId="0" applyFont="1" applyFill="1" applyBorder="1"/>
    <xf numFmtId="0" fontId="9" fillId="4" borderId="2" xfId="0" applyFont="1" applyFill="1" applyBorder="1"/>
    <xf numFmtId="0" fontId="9" fillId="4" borderId="107" xfId="0" applyFont="1" applyFill="1" applyBorder="1" applyAlignment="1">
      <alignment horizontal="left"/>
    </xf>
    <xf numFmtId="0" fontId="9" fillId="4" borderId="106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7" borderId="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04" xfId="0" applyFont="1" applyFill="1" applyBorder="1" applyAlignment="1">
      <alignment horizontal="left"/>
    </xf>
    <xf numFmtId="0" fontId="4" fillId="7" borderId="105" xfId="0" applyFont="1" applyFill="1" applyBorder="1" applyAlignment="1">
      <alignment horizontal="left"/>
    </xf>
    <xf numFmtId="0" fontId="4" fillId="7" borderId="106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3" fillId="3" borderId="101" xfId="0" applyFont="1" applyFill="1" applyBorder="1" applyAlignment="1">
      <alignment horizontal="left"/>
    </xf>
    <xf numFmtId="0" fontId="3" fillId="3" borderId="102" xfId="0" applyFont="1" applyFill="1" applyBorder="1" applyAlignment="1">
      <alignment horizontal="left"/>
    </xf>
    <xf numFmtId="0" fontId="3" fillId="3" borderId="103" xfId="0" applyFont="1" applyFill="1" applyBorder="1" applyAlignment="1">
      <alignment horizontal="left"/>
    </xf>
    <xf numFmtId="0" fontId="4" fillId="3" borderId="37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2" fillId="0" borderId="47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4" fillId="3" borderId="108" xfId="0" applyFont="1" applyFill="1" applyBorder="1" applyAlignment="1">
      <alignment horizontal="left"/>
    </xf>
    <xf numFmtId="0" fontId="4" fillId="3" borderId="102" xfId="0" applyFont="1" applyFill="1" applyBorder="1" applyAlignment="1">
      <alignment horizontal="left"/>
    </xf>
    <xf numFmtId="0" fontId="4" fillId="3" borderId="109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0" xfId="0" applyFont="1" applyBorder="1" applyAlignment="1">
      <alignment horizontal="left"/>
    </xf>
    <xf numFmtId="0" fontId="4" fillId="3" borderId="47" xfId="0" applyFont="1" applyFill="1" applyBorder="1" applyAlignment="1">
      <alignment horizontal="left"/>
    </xf>
    <xf numFmtId="0" fontId="2" fillId="0" borderId="100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110" xfId="0" applyFont="1" applyBorder="1" applyAlignment="1">
      <alignment horizontal="left"/>
    </xf>
    <xf numFmtId="0" fontId="4" fillId="0" borderId="110" xfId="0" applyFont="1" applyBorder="1" applyAlignment="1">
      <alignment horizontal="left"/>
    </xf>
    <xf numFmtId="0" fontId="2" fillId="0" borderId="111" xfId="0" applyFont="1" applyBorder="1" applyAlignment="1">
      <alignment horizontal="left"/>
    </xf>
    <xf numFmtId="0" fontId="4" fillId="3" borderId="104" xfId="0" applyFont="1" applyFill="1" applyBorder="1" applyAlignment="1">
      <alignment horizontal="left"/>
    </xf>
    <xf numFmtId="0" fontId="4" fillId="3" borderId="105" xfId="0" applyFont="1" applyFill="1" applyBorder="1" applyAlignment="1">
      <alignment horizontal="left"/>
    </xf>
    <xf numFmtId="0" fontId="4" fillId="3" borderId="106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47" xfId="0" applyFont="1" applyFill="1" applyBorder="1" applyAlignment="1">
      <alignment horizontal="left"/>
    </xf>
    <xf numFmtId="0" fontId="18" fillId="4" borderId="123" xfId="0" applyFont="1" applyFill="1" applyBorder="1" applyAlignment="1">
      <alignment horizontal="left"/>
    </xf>
    <xf numFmtId="0" fontId="18" fillId="4" borderId="124" xfId="0" applyFont="1" applyFill="1" applyBorder="1" applyAlignment="1">
      <alignment horizontal="left"/>
    </xf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/>
    <xf numFmtId="0" fontId="21" fillId="0" borderId="29" xfId="0" applyFont="1" applyBorder="1"/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19" fillId="0" borderId="63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2" fillId="2" borderId="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2" fillId="2" borderId="47" xfId="0" applyFont="1" applyFill="1" applyBorder="1" applyAlignment="1">
      <alignment horizontal="left"/>
    </xf>
    <xf numFmtId="0" fontId="12" fillId="2" borderId="118" xfId="0" applyFont="1" applyFill="1" applyBorder="1" applyAlignment="1">
      <alignment horizontal="left"/>
    </xf>
    <xf numFmtId="0" fontId="12" fillId="2" borderId="112" xfId="0" applyFont="1" applyFill="1" applyBorder="1" applyAlignment="1">
      <alignment horizontal="left"/>
    </xf>
    <xf numFmtId="0" fontId="12" fillId="2" borderId="117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20" xfId="0" applyFont="1" applyFill="1" applyBorder="1" applyAlignment="1">
      <alignment horizontal="left"/>
    </xf>
    <xf numFmtId="0" fontId="12" fillId="2" borderId="71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2" borderId="121" xfId="0" applyFont="1" applyFill="1" applyBorder="1" applyAlignment="1">
      <alignment horizontal="left"/>
    </xf>
    <xf numFmtId="0" fontId="12" fillId="2" borderId="122" xfId="0" applyFont="1" applyFill="1" applyBorder="1" applyAlignment="1">
      <alignment horizontal="left"/>
    </xf>
    <xf numFmtId="0" fontId="12" fillId="0" borderId="108" xfId="0" applyFont="1" applyBorder="1" applyAlignment="1">
      <alignment horizontal="left"/>
    </xf>
    <xf numFmtId="0" fontId="12" fillId="0" borderId="109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0" xfId="0" applyFont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10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55" xfId="0" applyFont="1" applyFill="1" applyBorder="1" applyAlignment="1">
      <alignment horizontal="left"/>
    </xf>
    <xf numFmtId="0" fontId="12" fillId="3" borderId="97" xfId="0" applyFont="1" applyFill="1" applyBorder="1" applyAlignment="1">
      <alignment horizontal="left"/>
    </xf>
    <xf numFmtId="0" fontId="12" fillId="2" borderId="108" xfId="0" applyFont="1" applyFill="1" applyBorder="1" applyAlignment="1">
      <alignment horizontal="left"/>
    </xf>
    <xf numFmtId="0" fontId="12" fillId="2" borderId="102" xfId="0" applyFont="1" applyFill="1" applyBorder="1" applyAlignment="1">
      <alignment horizontal="left"/>
    </xf>
    <xf numFmtId="0" fontId="12" fillId="2" borderId="109" xfId="0" applyFont="1" applyFill="1" applyBorder="1" applyAlignment="1">
      <alignment horizontal="left"/>
    </xf>
    <xf numFmtId="0" fontId="12" fillId="3" borderId="37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3" borderId="37" xfId="1" applyFont="1" applyFill="1" applyBorder="1" applyAlignment="1">
      <alignment horizontal="left"/>
    </xf>
    <xf numFmtId="0" fontId="12" fillId="3" borderId="16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0" borderId="118" xfId="0" applyFont="1" applyBorder="1" applyAlignment="1">
      <alignment horizontal="left"/>
    </xf>
    <xf numFmtId="0" fontId="12" fillId="0" borderId="117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7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2" fillId="0" borderId="113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47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100" xfId="0" applyFont="1" applyBorder="1" applyAlignment="1">
      <alignment horizontal="left"/>
    </xf>
    <xf numFmtId="0" fontId="14" fillId="0" borderId="118" xfId="0" applyFont="1" applyBorder="1" applyAlignment="1">
      <alignment horizontal="left"/>
    </xf>
    <xf numFmtId="0" fontId="14" fillId="0" borderId="115" xfId="0" applyFont="1" applyBorder="1" applyAlignment="1">
      <alignment horizontal="left"/>
    </xf>
    <xf numFmtId="0" fontId="14" fillId="0" borderId="54" xfId="0" applyFont="1" applyBorder="1" applyAlignment="1">
      <alignment horizontal="left"/>
    </xf>
    <xf numFmtId="0" fontId="14" fillId="0" borderId="119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71" xfId="0" applyFont="1" applyBorder="1" applyAlignment="1">
      <alignment horizontal="left"/>
    </xf>
    <xf numFmtId="0" fontId="12" fillId="3" borderId="34" xfId="0" applyFont="1" applyFill="1" applyBorder="1" applyAlignment="1">
      <alignment horizontal="left"/>
    </xf>
    <xf numFmtId="0" fontId="12" fillId="3" borderId="91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0" borderId="112" xfId="0" applyFont="1" applyBorder="1" applyAlignment="1">
      <alignment horizontal="left"/>
    </xf>
    <xf numFmtId="0" fontId="12" fillId="0" borderId="102" xfId="0" applyFont="1" applyBorder="1" applyAlignment="1">
      <alignment horizontal="left"/>
    </xf>
    <xf numFmtId="0" fontId="12" fillId="3" borderId="28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10" xfId="0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2" fillId="2" borderId="4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0" xfId="0" applyFont="1" applyBorder="1" applyAlignment="1">
      <alignment horizontal="left" wrapText="1"/>
    </xf>
    <xf numFmtId="0" fontId="12" fillId="4" borderId="34" xfId="0" applyFont="1" applyFill="1" applyBorder="1" applyAlignment="1">
      <alignment horizontal="left"/>
    </xf>
    <xf numFmtId="0" fontId="12" fillId="4" borderId="9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3" borderId="101" xfId="0" applyFont="1" applyFill="1" applyBorder="1" applyAlignment="1">
      <alignment horizontal="left"/>
    </xf>
    <xf numFmtId="0" fontId="12" fillId="3" borderId="102" xfId="0" applyFont="1" applyFill="1" applyBorder="1" applyAlignment="1">
      <alignment horizontal="left"/>
    </xf>
    <xf numFmtId="0" fontId="12" fillId="3" borderId="103" xfId="0" applyFont="1" applyFill="1" applyBorder="1" applyAlignment="1">
      <alignment horizontal="left"/>
    </xf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4" fillId="0" borderId="112" xfId="0" applyFont="1" applyBorder="1" applyAlignment="1">
      <alignment horizontal="left"/>
    </xf>
    <xf numFmtId="0" fontId="14" fillId="0" borderId="108" xfId="0" applyFont="1" applyBorder="1" applyAlignment="1">
      <alignment horizontal="left"/>
    </xf>
    <xf numFmtId="0" fontId="14" fillId="0" borderId="103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6" xfId="1" applyFont="1" applyBorder="1" applyAlignment="1">
      <alignment horizontal="left"/>
    </xf>
    <xf numFmtId="0" fontId="13" fillId="3" borderId="37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4" fillId="0" borderId="113" xfId="0" applyFont="1" applyBorder="1" applyAlignment="1">
      <alignment horizontal="left"/>
    </xf>
    <xf numFmtId="0" fontId="14" fillId="0" borderId="114" xfId="0" applyFont="1" applyBorder="1" applyAlignment="1">
      <alignment horizontal="left"/>
    </xf>
    <xf numFmtId="0" fontId="12" fillId="4" borderId="30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left"/>
    </xf>
    <xf numFmtId="0" fontId="12" fillId="0" borderId="103" xfId="0" applyFont="1" applyBorder="1" applyAlignment="1">
      <alignment horizontal="left"/>
    </xf>
    <xf numFmtId="0" fontId="12" fillId="0" borderId="115" xfId="0" applyFont="1" applyBorder="1" applyAlignment="1">
      <alignment horizontal="left"/>
    </xf>
    <xf numFmtId="0" fontId="14" fillId="0" borderId="116" xfId="0" applyFont="1" applyBorder="1" applyAlignment="1">
      <alignment horizontal="left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8" borderId="16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9" fillId="0" borderId="91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1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2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7" fillId="0" borderId="0" xfId="2" applyFont="1" applyAlignment="1">
      <alignment horizontal="center"/>
    </xf>
    <xf numFmtId="0" fontId="29" fillId="0" borderId="1" xfId="2" applyFont="1" applyBorder="1" applyAlignment="1">
      <alignment horizontal="left" vertical="center" indent="1"/>
    </xf>
    <xf numFmtId="0" fontId="32" fillId="0" borderId="1" xfId="2" applyFont="1" applyBorder="1" applyAlignment="1">
      <alignment horizontal="left" vertical="center" indent="1"/>
    </xf>
    <xf numFmtId="0" fontId="40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7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view="pageBreakPreview" zoomScale="96" zoomScaleNormal="100" zoomScaleSheetLayoutView="96" workbookViewId="0">
      <selection activeCell="D29" sqref="D29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  <col min="4" max="4" width="17.5703125" customWidth="1"/>
  </cols>
  <sheetData>
    <row r="1" spans="1:4" ht="15" customHeight="1" x14ac:dyDescent="0.25">
      <c r="A1" s="371" t="s">
        <v>442</v>
      </c>
      <c r="B1" s="372"/>
      <c r="C1" s="341"/>
      <c r="D1" s="342"/>
    </row>
    <row r="2" spans="1:4" ht="15.75" x14ac:dyDescent="0.25">
      <c r="A2" s="373"/>
      <c r="B2" s="374"/>
      <c r="D2" s="340"/>
    </row>
    <row r="3" spans="1:4" ht="15.75" x14ac:dyDescent="0.25">
      <c r="A3" s="375" t="s">
        <v>0</v>
      </c>
      <c r="B3" s="376"/>
      <c r="D3" s="340"/>
    </row>
    <row r="4" spans="1:4" ht="15.75" customHeight="1" x14ac:dyDescent="0.25">
      <c r="A4" s="375" t="s">
        <v>404</v>
      </c>
      <c r="B4" s="376"/>
      <c r="D4" s="340"/>
    </row>
    <row r="5" spans="1:4" ht="15.75" x14ac:dyDescent="0.25">
      <c r="A5" s="119"/>
      <c r="B5" s="349"/>
      <c r="D5" s="340"/>
    </row>
    <row r="6" spans="1:4" ht="15.75" x14ac:dyDescent="0.25">
      <c r="A6" s="10"/>
      <c r="B6" s="11"/>
      <c r="D6" s="340"/>
    </row>
    <row r="7" spans="1:4" ht="15" customHeight="1" x14ac:dyDescent="0.25">
      <c r="A7" s="361" t="s">
        <v>199</v>
      </c>
      <c r="B7" s="362"/>
      <c r="C7" s="359" t="s">
        <v>128</v>
      </c>
      <c r="D7" s="359" t="s">
        <v>395</v>
      </c>
    </row>
    <row r="8" spans="1:4" ht="15" customHeight="1" x14ac:dyDescent="0.25">
      <c r="A8" s="363"/>
      <c r="B8" s="364"/>
      <c r="C8" s="360"/>
      <c r="D8" s="360"/>
    </row>
    <row r="9" spans="1:4" x14ac:dyDescent="0.25">
      <c r="A9" s="12">
        <v>1</v>
      </c>
      <c r="B9" s="7">
        <v>2</v>
      </c>
      <c r="C9" s="13">
        <v>3</v>
      </c>
      <c r="D9" s="13">
        <v>3</v>
      </c>
    </row>
    <row r="10" spans="1:4" ht="15.75" x14ac:dyDescent="0.25">
      <c r="A10" s="367" t="s">
        <v>200</v>
      </c>
      <c r="B10" s="368"/>
      <c r="C10" s="14">
        <f>SUM(C11:C14)</f>
        <v>202438069</v>
      </c>
      <c r="D10" s="14">
        <f>SUM(D11:D14)</f>
        <v>246041311</v>
      </c>
    </row>
    <row r="11" spans="1:4" ht="15.75" x14ac:dyDescent="0.25">
      <c r="A11" s="15" t="s">
        <v>129</v>
      </c>
      <c r="B11" s="8" t="s">
        <v>130</v>
      </c>
      <c r="C11" s="16">
        <v>107552469</v>
      </c>
      <c r="D11" s="16">
        <v>112664645</v>
      </c>
    </row>
    <row r="12" spans="1:4" ht="15.75" x14ac:dyDescent="0.25">
      <c r="A12" s="15" t="s">
        <v>157</v>
      </c>
      <c r="B12" s="8" t="s">
        <v>158</v>
      </c>
      <c r="C12" s="16">
        <v>85500000</v>
      </c>
      <c r="D12" s="16">
        <v>116601000</v>
      </c>
    </row>
    <row r="13" spans="1:4" ht="15.75" x14ac:dyDescent="0.25">
      <c r="A13" s="15" t="s">
        <v>169</v>
      </c>
      <c r="B13" s="8" t="s">
        <v>170</v>
      </c>
      <c r="C13" s="16">
        <v>9385600</v>
      </c>
      <c r="D13" s="16">
        <v>15783728</v>
      </c>
    </row>
    <row r="14" spans="1:4" ht="15.75" x14ac:dyDescent="0.25">
      <c r="A14" s="15" t="s">
        <v>181</v>
      </c>
      <c r="B14" s="8" t="s">
        <v>182</v>
      </c>
      <c r="C14" s="16">
        <v>0</v>
      </c>
      <c r="D14" s="16">
        <v>991938</v>
      </c>
    </row>
    <row r="15" spans="1:4" ht="15.75" x14ac:dyDescent="0.25">
      <c r="A15" s="365" t="s">
        <v>201</v>
      </c>
      <c r="B15" s="366"/>
      <c r="C15" s="17">
        <f>SUM(C16:C18)</f>
        <v>27499400</v>
      </c>
      <c r="D15" s="17">
        <f>SUM(D16:D18)</f>
        <v>37669540</v>
      </c>
    </row>
    <row r="16" spans="1:4" ht="15.75" x14ac:dyDescent="0.25">
      <c r="A16" s="15" t="s">
        <v>154</v>
      </c>
      <c r="B16" s="9" t="s">
        <v>155</v>
      </c>
      <c r="C16" s="16">
        <v>0</v>
      </c>
      <c r="D16" s="16">
        <v>9646135</v>
      </c>
    </row>
    <row r="17" spans="1:4" ht="15.75" x14ac:dyDescent="0.25">
      <c r="A17" s="15" t="s">
        <v>179</v>
      </c>
      <c r="B17" s="8" t="s">
        <v>180</v>
      </c>
      <c r="C17" s="16">
        <v>7568000</v>
      </c>
      <c r="D17" s="16">
        <v>8092005</v>
      </c>
    </row>
    <row r="18" spans="1:4" ht="15.75" x14ac:dyDescent="0.25">
      <c r="A18" s="15" t="s">
        <v>185</v>
      </c>
      <c r="B18" s="8" t="s">
        <v>186</v>
      </c>
      <c r="C18" s="16">
        <v>19931400</v>
      </c>
      <c r="D18" s="16">
        <v>19931400</v>
      </c>
    </row>
    <row r="19" spans="1:4" ht="15.75" x14ac:dyDescent="0.25">
      <c r="A19" s="365" t="s">
        <v>189</v>
      </c>
      <c r="B19" s="366"/>
      <c r="C19" s="17">
        <f>SUM(C20)</f>
        <v>27100000</v>
      </c>
      <c r="D19" s="17">
        <f>SUM(D20)</f>
        <v>19662733</v>
      </c>
    </row>
    <row r="20" spans="1:4" ht="15.75" x14ac:dyDescent="0.25">
      <c r="A20" s="15" t="s">
        <v>188</v>
      </c>
      <c r="B20" s="8" t="s">
        <v>189</v>
      </c>
      <c r="C20" s="16">
        <v>27100000</v>
      </c>
      <c r="D20" s="16">
        <v>19662733</v>
      </c>
    </row>
    <row r="21" spans="1:4" ht="15.75" x14ac:dyDescent="0.25">
      <c r="A21" s="365" t="s">
        <v>202</v>
      </c>
      <c r="B21" s="366"/>
      <c r="C21" s="17">
        <f>SUM(C10+C15+C19)</f>
        <v>257037469</v>
      </c>
      <c r="D21" s="17">
        <f>SUM(D10+D15+D19)</f>
        <v>303373584</v>
      </c>
    </row>
    <row r="22" spans="1:4" ht="15.75" x14ac:dyDescent="0.25">
      <c r="A22" s="18"/>
      <c r="B22" s="351"/>
      <c r="C22" s="19"/>
      <c r="D22" s="19"/>
    </row>
    <row r="23" spans="1:4" ht="15.75" x14ac:dyDescent="0.25">
      <c r="A23" s="365" t="s">
        <v>203</v>
      </c>
      <c r="B23" s="366"/>
      <c r="C23" s="17">
        <f>SUM(C24:C28)</f>
        <v>242250474</v>
      </c>
      <c r="D23" s="17">
        <f>SUM(D24:D28)</f>
        <v>273072839</v>
      </c>
    </row>
    <row r="24" spans="1:4" ht="15.75" x14ac:dyDescent="0.25">
      <c r="A24" s="15" t="s">
        <v>5</v>
      </c>
      <c r="B24" s="8" t="s">
        <v>204</v>
      </c>
      <c r="C24" s="20">
        <v>53703175</v>
      </c>
      <c r="D24" s="20">
        <v>55239050</v>
      </c>
    </row>
    <row r="25" spans="1:4" ht="15.75" x14ac:dyDescent="0.25">
      <c r="A25" s="15" t="s">
        <v>11</v>
      </c>
      <c r="B25" s="9" t="s">
        <v>205</v>
      </c>
      <c r="C25" s="16">
        <v>4140343</v>
      </c>
      <c r="D25" s="16">
        <v>4284549</v>
      </c>
    </row>
    <row r="26" spans="1:4" ht="15.75" x14ac:dyDescent="0.25">
      <c r="A26" s="15" t="s">
        <v>14</v>
      </c>
      <c r="B26" s="8" t="s">
        <v>15</v>
      </c>
      <c r="C26" s="16">
        <v>63964000</v>
      </c>
      <c r="D26" s="16">
        <v>71783007</v>
      </c>
    </row>
    <row r="27" spans="1:4" ht="15.75" x14ac:dyDescent="0.25">
      <c r="A27" s="15" t="s">
        <v>105</v>
      </c>
      <c r="B27" s="8" t="s">
        <v>206</v>
      </c>
      <c r="C27" s="16">
        <v>4600000</v>
      </c>
      <c r="D27" s="16">
        <v>4631700</v>
      </c>
    </row>
    <row r="28" spans="1:4" ht="15.75" x14ac:dyDescent="0.25">
      <c r="A28" s="15" t="s">
        <v>46</v>
      </c>
      <c r="B28" s="8" t="s">
        <v>47</v>
      </c>
      <c r="C28" s="16">
        <v>115842956</v>
      </c>
      <c r="D28" s="16">
        <v>137134533</v>
      </c>
    </row>
    <row r="29" spans="1:4" ht="15.75" x14ac:dyDescent="0.25">
      <c r="A29" s="365" t="s">
        <v>207</v>
      </c>
      <c r="B29" s="366"/>
      <c r="C29" s="17">
        <f>SUM(C30:C32)</f>
        <v>11703966</v>
      </c>
      <c r="D29" s="17">
        <f>SUM(D30:D32)</f>
        <v>27217716</v>
      </c>
    </row>
    <row r="30" spans="1:4" ht="15.75" x14ac:dyDescent="0.25">
      <c r="A30" s="21" t="s">
        <v>61</v>
      </c>
      <c r="B30" s="8" t="s">
        <v>62</v>
      </c>
      <c r="C30" s="16">
        <v>2000000</v>
      </c>
      <c r="D30" s="16">
        <v>5496080</v>
      </c>
    </row>
    <row r="31" spans="1:4" ht="15.75" x14ac:dyDescent="0.25">
      <c r="A31" s="21" t="s">
        <v>100</v>
      </c>
      <c r="B31" s="8" t="s">
        <v>101</v>
      </c>
      <c r="C31" s="16">
        <v>9703966</v>
      </c>
      <c r="D31" s="16">
        <v>18711046</v>
      </c>
    </row>
    <row r="32" spans="1:4" ht="15.75" x14ac:dyDescent="0.25">
      <c r="A32" s="15" t="s">
        <v>117</v>
      </c>
      <c r="B32" s="9" t="s">
        <v>118</v>
      </c>
      <c r="C32" s="16">
        <v>0</v>
      </c>
      <c r="D32" s="16">
        <v>3010590</v>
      </c>
    </row>
    <row r="33" spans="1:4" ht="15.75" x14ac:dyDescent="0.25">
      <c r="A33" s="365" t="s">
        <v>64</v>
      </c>
      <c r="B33" s="366"/>
      <c r="C33" s="17">
        <f>SUM(C34)</f>
        <v>3083029</v>
      </c>
      <c r="D33" s="17">
        <f>SUM(D34)</f>
        <v>3083029</v>
      </c>
    </row>
    <row r="34" spans="1:4" ht="15.75" x14ac:dyDescent="0.25">
      <c r="A34" s="15" t="s">
        <v>63</v>
      </c>
      <c r="B34" s="9" t="s">
        <v>64</v>
      </c>
      <c r="C34" s="16">
        <v>3083029</v>
      </c>
      <c r="D34" s="16">
        <v>3083029</v>
      </c>
    </row>
    <row r="35" spans="1:4" ht="16.5" thickBot="1" x14ac:dyDescent="0.3">
      <c r="A35" s="369" t="s">
        <v>208</v>
      </c>
      <c r="B35" s="370"/>
      <c r="C35" s="22">
        <f>SUM(C29,C23,C33)</f>
        <v>257037469</v>
      </c>
      <c r="D35" s="22">
        <f>SUM(D29,D23,D33)</f>
        <v>303373584</v>
      </c>
    </row>
  </sheetData>
  <mergeCells count="15">
    <mergeCell ref="A35:B35"/>
    <mergeCell ref="A1:B1"/>
    <mergeCell ref="A2:B2"/>
    <mergeCell ref="A3:B3"/>
    <mergeCell ref="A4:B4"/>
    <mergeCell ref="D7:D8"/>
    <mergeCell ref="A7:B8"/>
    <mergeCell ref="C7:C8"/>
    <mergeCell ref="A29:B29"/>
    <mergeCell ref="A33:B33"/>
    <mergeCell ref="A10:B10"/>
    <mergeCell ref="A23:B23"/>
    <mergeCell ref="A19:B19"/>
    <mergeCell ref="A15:B15"/>
    <mergeCell ref="A21:B21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workbookViewId="0">
      <selection activeCell="I14" sqref="I14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371" t="s">
        <v>451</v>
      </c>
      <c r="B1" s="638"/>
      <c r="C1" s="639"/>
    </row>
    <row r="2" spans="1:3" ht="15.75" x14ac:dyDescent="0.25">
      <c r="A2" s="375" t="s">
        <v>0</v>
      </c>
      <c r="B2" s="376"/>
      <c r="C2" s="644"/>
    </row>
    <row r="3" spans="1:3" ht="15.75" x14ac:dyDescent="0.25">
      <c r="A3" s="640" t="s">
        <v>353</v>
      </c>
      <c r="B3" s="641"/>
      <c r="C3" s="642"/>
    </row>
    <row r="4" spans="1:3" ht="16.5" thickBot="1" x14ac:dyDescent="0.3">
      <c r="A4" s="288"/>
      <c r="B4" s="322"/>
      <c r="C4" s="289" t="s">
        <v>354</v>
      </c>
    </row>
    <row r="5" spans="1:3" ht="24.75" thickBot="1" x14ac:dyDescent="0.3">
      <c r="A5" s="290">
        <f ca="1">A5:C19</f>
        <v>0</v>
      </c>
      <c r="B5" s="291" t="s">
        <v>355</v>
      </c>
      <c r="C5" s="292" t="s">
        <v>356</v>
      </c>
    </row>
    <row r="6" spans="1:3" ht="15.75" thickBot="1" x14ac:dyDescent="0.3">
      <c r="A6" s="293">
        <v>2</v>
      </c>
      <c r="B6" s="294">
        <v>3</v>
      </c>
      <c r="C6" s="295">
        <v>4</v>
      </c>
    </row>
    <row r="7" spans="1:3" ht="24.95" customHeight="1" x14ac:dyDescent="0.25">
      <c r="A7" s="296" t="s">
        <v>357</v>
      </c>
      <c r="B7" s="297"/>
      <c r="C7" s="298"/>
    </row>
    <row r="8" spans="1:3" ht="24.95" customHeight="1" x14ac:dyDescent="0.25">
      <c r="A8" s="299" t="s">
        <v>358</v>
      </c>
      <c r="B8" s="300"/>
      <c r="C8" s="301"/>
    </row>
    <row r="9" spans="1:3" ht="24.95" customHeight="1" x14ac:dyDescent="0.25">
      <c r="A9" s="299" t="s">
        <v>359</v>
      </c>
      <c r="B9" s="300"/>
      <c r="C9" s="301"/>
    </row>
    <row r="10" spans="1:3" ht="24.95" customHeight="1" x14ac:dyDescent="0.25">
      <c r="A10" s="299" t="s">
        <v>360</v>
      </c>
      <c r="B10" s="300"/>
      <c r="C10" s="302"/>
    </row>
    <row r="11" spans="1:3" ht="24.95" customHeight="1" x14ac:dyDescent="0.25">
      <c r="A11" s="299" t="s">
        <v>361</v>
      </c>
      <c r="B11" s="324">
        <v>15785219</v>
      </c>
      <c r="C11" s="323">
        <v>309373</v>
      </c>
    </row>
    <row r="12" spans="1:3" ht="24.95" customHeight="1" x14ac:dyDescent="0.25">
      <c r="A12" s="299" t="s">
        <v>362</v>
      </c>
      <c r="B12" s="300">
        <v>10903791</v>
      </c>
      <c r="C12" s="303">
        <v>69373</v>
      </c>
    </row>
    <row r="13" spans="1:3" ht="24.95" customHeight="1" x14ac:dyDescent="0.25">
      <c r="A13" s="304" t="s">
        <v>363</v>
      </c>
      <c r="B13" s="300"/>
      <c r="C13" s="301"/>
    </row>
    <row r="14" spans="1:3" ht="24.95" customHeight="1" x14ac:dyDescent="0.25">
      <c r="A14" s="304" t="s">
        <v>364</v>
      </c>
      <c r="B14" s="300">
        <v>4881500</v>
      </c>
      <c r="C14" s="301">
        <v>240000</v>
      </c>
    </row>
    <row r="15" spans="1:3" ht="24.95" customHeight="1" x14ac:dyDescent="0.25">
      <c r="A15" s="304" t="s">
        <v>365</v>
      </c>
      <c r="B15" s="300"/>
      <c r="C15" s="301"/>
    </row>
    <row r="16" spans="1:3" ht="24.95" customHeight="1" x14ac:dyDescent="0.25">
      <c r="A16" s="304" t="s">
        <v>366</v>
      </c>
      <c r="B16" s="300"/>
      <c r="C16" s="301"/>
    </row>
    <row r="17" spans="1:3" ht="24.95" customHeight="1" x14ac:dyDescent="0.25">
      <c r="A17" s="304" t="s">
        <v>367</v>
      </c>
      <c r="B17" s="300"/>
      <c r="C17" s="301"/>
    </row>
    <row r="18" spans="1:3" ht="24.95" customHeight="1" x14ac:dyDescent="0.25">
      <c r="A18" s="299" t="s">
        <v>368</v>
      </c>
      <c r="B18" s="300"/>
      <c r="C18" s="301"/>
    </row>
    <row r="19" spans="1:3" ht="24.95" customHeight="1" x14ac:dyDescent="0.25">
      <c r="A19" s="299" t="s">
        <v>369</v>
      </c>
      <c r="B19" s="300"/>
      <c r="C19" s="301"/>
    </row>
    <row r="20" spans="1:3" ht="24.95" customHeight="1" x14ac:dyDescent="0.25">
      <c r="A20" s="299" t="s">
        <v>370</v>
      </c>
      <c r="B20" s="300"/>
      <c r="C20" s="301"/>
    </row>
    <row r="21" spans="1:3" ht="24.95" customHeight="1" x14ac:dyDescent="0.25">
      <c r="A21" s="299" t="s">
        <v>371</v>
      </c>
      <c r="B21" s="300"/>
      <c r="C21" s="301"/>
    </row>
    <row r="22" spans="1:3" ht="24.95" customHeight="1" thickBot="1" x14ac:dyDescent="0.3">
      <c r="A22" s="305" t="s">
        <v>340</v>
      </c>
      <c r="B22" s="306">
        <f>SUM(B11)</f>
        <v>15785219</v>
      </c>
      <c r="C22" s="306">
        <f>SUM(C11)</f>
        <v>309373</v>
      </c>
    </row>
    <row r="23" spans="1:3" x14ac:dyDescent="0.25">
      <c r="A23" s="643"/>
      <c r="B23" s="643"/>
      <c r="C23" s="643"/>
    </row>
  </sheetData>
  <mergeCells count="4">
    <mergeCell ref="A1:C1"/>
    <mergeCell ref="A3:C3"/>
    <mergeCell ref="A23:C23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8"/>
  <sheetViews>
    <sheetView view="pageBreakPreview" topLeftCell="A25" zoomScaleNormal="100" zoomScaleSheetLayoutView="100" workbookViewId="0">
      <selection activeCell="G30" sqref="G30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0" customWidth="1"/>
    <col min="5" max="5" width="35.5703125" customWidth="1"/>
    <col min="6" max="6" width="14.85546875" customWidth="1"/>
    <col min="7" max="7" width="14" customWidth="1"/>
  </cols>
  <sheetData>
    <row r="1" spans="1:7" ht="15.75" x14ac:dyDescent="0.25">
      <c r="A1" s="11"/>
      <c r="B1" s="11"/>
      <c r="C1" s="11"/>
      <c r="D1" s="333" t="s">
        <v>443</v>
      </c>
      <c r="E1" s="333"/>
    </row>
    <row r="2" spans="1:7" x14ac:dyDescent="0.25">
      <c r="A2" s="178"/>
      <c r="B2" s="179"/>
      <c r="C2" s="179"/>
      <c r="D2" s="179"/>
      <c r="E2" s="180"/>
    </row>
    <row r="3" spans="1:7" x14ac:dyDescent="0.25">
      <c r="A3" s="411" t="s">
        <v>0</v>
      </c>
      <c r="B3" s="412"/>
      <c r="C3" s="412"/>
      <c r="D3" s="412"/>
      <c r="E3" s="412"/>
    </row>
    <row r="4" spans="1:7" x14ac:dyDescent="0.25">
      <c r="A4" s="411" t="s">
        <v>405</v>
      </c>
      <c r="B4" s="412"/>
      <c r="C4" s="412"/>
      <c r="D4" s="412"/>
      <c r="E4" s="412"/>
    </row>
    <row r="5" spans="1:7" x14ac:dyDescent="0.25">
      <c r="A5" s="411" t="s">
        <v>209</v>
      </c>
      <c r="B5" s="412"/>
      <c r="C5" s="412"/>
      <c r="D5" s="412"/>
      <c r="E5" s="412"/>
    </row>
    <row r="6" spans="1:7" x14ac:dyDescent="0.25">
      <c r="A6" s="174"/>
      <c r="B6" s="175"/>
      <c r="C6" s="175"/>
      <c r="D6" s="175"/>
      <c r="E6" s="175"/>
    </row>
    <row r="7" spans="1:7" ht="15.75" thickBot="1" x14ac:dyDescent="0.3">
      <c r="A7" s="167"/>
      <c r="B7" s="34"/>
      <c r="C7" s="34"/>
      <c r="D7" s="34"/>
      <c r="E7" s="23"/>
    </row>
    <row r="8" spans="1:7" ht="15" customHeight="1" x14ac:dyDescent="0.25">
      <c r="A8" s="413" t="s">
        <v>252</v>
      </c>
      <c r="B8" s="414"/>
      <c r="C8" s="414"/>
      <c r="D8" s="414"/>
      <c r="E8" s="415"/>
      <c r="F8" s="379" t="s">
        <v>128</v>
      </c>
      <c r="G8" s="379" t="s">
        <v>395</v>
      </c>
    </row>
    <row r="9" spans="1:7" x14ac:dyDescent="0.25">
      <c r="A9" s="416"/>
      <c r="B9" s="417"/>
      <c r="C9" s="417"/>
      <c r="D9" s="417"/>
      <c r="E9" s="418"/>
      <c r="F9" s="380"/>
      <c r="G9" s="380"/>
    </row>
    <row r="10" spans="1:7" x14ac:dyDescent="0.25">
      <c r="A10" s="24"/>
      <c r="B10" s="3"/>
      <c r="C10" s="3"/>
      <c r="D10" s="3"/>
      <c r="E10" s="3"/>
      <c r="F10" s="380"/>
      <c r="G10" s="380"/>
    </row>
    <row r="11" spans="1:7" x14ac:dyDescent="0.25">
      <c r="A11" s="401" t="s">
        <v>253</v>
      </c>
      <c r="B11" s="402"/>
      <c r="C11" s="402"/>
      <c r="D11" s="402"/>
      <c r="E11" s="403"/>
      <c r="F11" s="182">
        <f>F12+F23+F21</f>
        <v>14753600</v>
      </c>
      <c r="G11" s="182">
        <f>G12+G23+G21</f>
        <v>22617671</v>
      </c>
    </row>
    <row r="12" spans="1:7" x14ac:dyDescent="0.25">
      <c r="A12" s="25" t="s">
        <v>169</v>
      </c>
      <c r="B12" s="5"/>
      <c r="C12" s="377" t="s">
        <v>170</v>
      </c>
      <c r="D12" s="390"/>
      <c r="E12" s="378"/>
      <c r="F12" s="183">
        <f>F13+F17+F20+F15+F19+F14</f>
        <v>7185600</v>
      </c>
      <c r="G12" s="183">
        <f>G13+G17+G20+G15+G19+G14+G16+G18</f>
        <v>13583728</v>
      </c>
    </row>
    <row r="13" spans="1:7" x14ac:dyDescent="0.25">
      <c r="A13" s="25"/>
      <c r="B13" s="5"/>
      <c r="C13" s="2" t="s">
        <v>171</v>
      </c>
      <c r="D13" s="398" t="s">
        <v>254</v>
      </c>
      <c r="E13" s="399"/>
      <c r="F13" s="184">
        <v>2200000</v>
      </c>
      <c r="G13" s="184">
        <v>2200000</v>
      </c>
    </row>
    <row r="14" spans="1:7" x14ac:dyDescent="0.25">
      <c r="A14" s="25"/>
      <c r="B14" s="5"/>
      <c r="C14" s="2" t="s">
        <v>171</v>
      </c>
      <c r="D14" s="398" t="s">
        <v>391</v>
      </c>
      <c r="E14" s="399"/>
      <c r="F14" s="184">
        <v>1220000</v>
      </c>
      <c r="G14" s="184">
        <v>1220000</v>
      </c>
    </row>
    <row r="15" spans="1:7" x14ac:dyDescent="0.25">
      <c r="A15" s="25"/>
      <c r="B15" s="5"/>
      <c r="C15" s="2" t="s">
        <v>171</v>
      </c>
      <c r="D15" s="398" t="s">
        <v>382</v>
      </c>
      <c r="E15" s="399"/>
      <c r="F15" s="184">
        <v>325600</v>
      </c>
      <c r="G15" s="184">
        <v>412600</v>
      </c>
    </row>
    <row r="16" spans="1:7" x14ac:dyDescent="0.25">
      <c r="A16" s="25"/>
      <c r="B16" s="5"/>
      <c r="C16" s="2" t="s">
        <v>397</v>
      </c>
      <c r="D16" s="398" t="s">
        <v>398</v>
      </c>
      <c r="E16" s="399"/>
      <c r="F16" s="184">
        <v>0</v>
      </c>
      <c r="G16" s="184">
        <v>4958664</v>
      </c>
    </row>
    <row r="17" spans="1:7" x14ac:dyDescent="0.25">
      <c r="A17" s="26"/>
      <c r="B17" s="2"/>
      <c r="C17" s="2" t="s">
        <v>175</v>
      </c>
      <c r="D17" s="398" t="s">
        <v>255</v>
      </c>
      <c r="E17" s="399"/>
      <c r="F17" s="184">
        <v>3400000</v>
      </c>
      <c r="G17" s="184">
        <v>3402464</v>
      </c>
    </row>
    <row r="18" spans="1:7" x14ac:dyDescent="0.25">
      <c r="A18" s="26"/>
      <c r="B18" s="2"/>
      <c r="C18" s="2" t="s">
        <v>427</v>
      </c>
      <c r="D18" s="327" t="s">
        <v>428</v>
      </c>
      <c r="E18" s="328"/>
      <c r="F18" s="184"/>
      <c r="G18" s="184">
        <v>1350000</v>
      </c>
    </row>
    <row r="19" spans="1:7" x14ac:dyDescent="0.25">
      <c r="A19" s="26"/>
      <c r="B19" s="2"/>
      <c r="C19" s="2" t="s">
        <v>383</v>
      </c>
      <c r="D19" s="398" t="s">
        <v>384</v>
      </c>
      <c r="E19" s="399"/>
      <c r="F19" s="184">
        <v>0</v>
      </c>
      <c r="G19" s="184">
        <v>0</v>
      </c>
    </row>
    <row r="20" spans="1:7" x14ac:dyDescent="0.25">
      <c r="A20" s="26"/>
      <c r="B20" s="2"/>
      <c r="C20" s="2" t="s">
        <v>242</v>
      </c>
      <c r="D20" s="398" t="s">
        <v>243</v>
      </c>
      <c r="E20" s="399"/>
      <c r="F20" s="184">
        <v>40000</v>
      </c>
      <c r="G20" s="184">
        <v>40000</v>
      </c>
    </row>
    <row r="21" spans="1:7" x14ac:dyDescent="0.25">
      <c r="A21" s="25" t="s">
        <v>179</v>
      </c>
      <c r="B21" s="2"/>
      <c r="C21" s="377" t="s">
        <v>180</v>
      </c>
      <c r="D21" s="390"/>
      <c r="E21" s="378"/>
      <c r="F21" s="183">
        <f>F22</f>
        <v>7568000</v>
      </c>
      <c r="G21" s="183">
        <f>G22</f>
        <v>8092005</v>
      </c>
    </row>
    <row r="22" spans="1:7" x14ac:dyDescent="0.25">
      <c r="A22" s="26"/>
      <c r="B22" s="2"/>
      <c r="C22" s="2" t="s">
        <v>377</v>
      </c>
      <c r="D22" s="398" t="s">
        <v>378</v>
      </c>
      <c r="E22" s="399"/>
      <c r="F22" s="184">
        <v>7568000</v>
      </c>
      <c r="G22" s="184">
        <v>8092005</v>
      </c>
    </row>
    <row r="23" spans="1:7" x14ac:dyDescent="0.25">
      <c r="A23" s="25" t="s">
        <v>181</v>
      </c>
      <c r="B23" s="5"/>
      <c r="C23" s="377" t="s">
        <v>182</v>
      </c>
      <c r="D23" s="390"/>
      <c r="E23" s="378"/>
      <c r="F23" s="183">
        <f>F24</f>
        <v>0</v>
      </c>
      <c r="G23" s="183">
        <f>G24</f>
        <v>941938</v>
      </c>
    </row>
    <row r="24" spans="1:7" x14ac:dyDescent="0.25">
      <c r="A24" s="26"/>
      <c r="B24" s="2" t="s">
        <v>183</v>
      </c>
      <c r="C24" s="398" t="s">
        <v>269</v>
      </c>
      <c r="D24" s="400"/>
      <c r="E24" s="399"/>
      <c r="F24" s="184"/>
      <c r="G24" s="184">
        <v>941938</v>
      </c>
    </row>
    <row r="25" spans="1:7" x14ac:dyDescent="0.25">
      <c r="A25" s="404" t="s">
        <v>256</v>
      </c>
      <c r="B25" s="396"/>
      <c r="C25" s="396"/>
      <c r="D25" s="396"/>
      <c r="E25" s="397"/>
      <c r="F25" s="185">
        <f>SUM(F26)</f>
        <v>85500000</v>
      </c>
      <c r="G25" s="185">
        <f>SUM(G26)</f>
        <v>116601000</v>
      </c>
    </row>
    <row r="26" spans="1:7" x14ac:dyDescent="0.25">
      <c r="A26" s="25" t="s">
        <v>157</v>
      </c>
      <c r="B26" s="5"/>
      <c r="C26" s="377" t="s">
        <v>158</v>
      </c>
      <c r="D26" s="378"/>
      <c r="E26" s="5"/>
      <c r="F26" s="186">
        <f>F27+F30+F35+F33</f>
        <v>85500000</v>
      </c>
      <c r="G26" s="186">
        <f>G27+G30+G35+G33</f>
        <v>116601000</v>
      </c>
    </row>
    <row r="27" spans="1:7" x14ac:dyDescent="0.25">
      <c r="A27" s="26"/>
      <c r="B27" s="5" t="s">
        <v>159</v>
      </c>
      <c r="C27" s="5"/>
      <c r="D27" s="377" t="s">
        <v>160</v>
      </c>
      <c r="E27" s="378"/>
      <c r="F27" s="186">
        <f>F28+F29</f>
        <v>19000000</v>
      </c>
      <c r="G27" s="186">
        <f>G28+G29</f>
        <v>33710000</v>
      </c>
    </row>
    <row r="28" spans="1:7" x14ac:dyDescent="0.25">
      <c r="A28" s="26"/>
      <c r="B28" s="5"/>
      <c r="C28" s="5"/>
      <c r="D28" s="5"/>
      <c r="E28" s="2" t="s">
        <v>249</v>
      </c>
      <c r="F28" s="187">
        <v>14000000</v>
      </c>
      <c r="G28" s="187">
        <v>28200000</v>
      </c>
    </row>
    <row r="29" spans="1:7" x14ac:dyDescent="0.25">
      <c r="A29" s="26"/>
      <c r="B29" s="2"/>
      <c r="C29" s="2"/>
      <c r="D29" s="2"/>
      <c r="E29" s="2" t="s">
        <v>210</v>
      </c>
      <c r="F29" s="187">
        <v>5000000</v>
      </c>
      <c r="G29" s="187">
        <v>5510000</v>
      </c>
    </row>
    <row r="30" spans="1:7" x14ac:dyDescent="0.25">
      <c r="A30" s="25"/>
      <c r="B30" s="5" t="s">
        <v>161</v>
      </c>
      <c r="C30" s="5"/>
      <c r="D30" s="377" t="s">
        <v>162</v>
      </c>
      <c r="E30" s="378"/>
      <c r="F30" s="186">
        <f>F31</f>
        <v>65000000</v>
      </c>
      <c r="G30" s="186">
        <f>G31</f>
        <v>79455000</v>
      </c>
    </row>
    <row r="31" spans="1:7" x14ac:dyDescent="0.25">
      <c r="A31" s="25"/>
      <c r="B31" s="2"/>
      <c r="C31" s="2" t="s">
        <v>163</v>
      </c>
      <c r="D31" s="398" t="s">
        <v>164</v>
      </c>
      <c r="E31" s="399"/>
      <c r="F31" s="187">
        <f>SUM(F32)</f>
        <v>65000000</v>
      </c>
      <c r="G31" s="187">
        <f>SUM(G32)</f>
        <v>79455000</v>
      </c>
    </row>
    <row r="32" spans="1:7" x14ac:dyDescent="0.25">
      <c r="A32" s="25"/>
      <c r="B32" s="2"/>
      <c r="C32" s="2"/>
      <c r="D32" s="2"/>
      <c r="E32" s="2" t="s">
        <v>165</v>
      </c>
      <c r="F32" s="187">
        <v>65000000</v>
      </c>
      <c r="G32" s="187">
        <v>79455000</v>
      </c>
    </row>
    <row r="33" spans="1:7" x14ac:dyDescent="0.25">
      <c r="A33" s="25"/>
      <c r="B33" s="2"/>
      <c r="C33" s="5" t="s">
        <v>166</v>
      </c>
      <c r="D33" s="377" t="s">
        <v>167</v>
      </c>
      <c r="E33" s="378"/>
      <c r="F33" s="186">
        <f>F34</f>
        <v>1100000</v>
      </c>
      <c r="G33" s="186">
        <f>G34</f>
        <v>1356000</v>
      </c>
    </row>
    <row r="34" spans="1:7" x14ac:dyDescent="0.25">
      <c r="A34" s="25"/>
      <c r="B34" s="2"/>
      <c r="C34" s="2"/>
      <c r="D34" s="409" t="s">
        <v>250</v>
      </c>
      <c r="E34" s="410"/>
      <c r="F34" s="187">
        <v>1100000</v>
      </c>
      <c r="G34" s="187">
        <v>1356000</v>
      </c>
    </row>
    <row r="35" spans="1:7" x14ac:dyDescent="0.25">
      <c r="A35" s="25"/>
      <c r="B35" s="5" t="s">
        <v>231</v>
      </c>
      <c r="C35" s="2"/>
      <c r="D35" s="407" t="s">
        <v>232</v>
      </c>
      <c r="E35" s="408"/>
      <c r="F35" s="186">
        <f>F36</f>
        <v>400000</v>
      </c>
      <c r="G35" s="186">
        <f>G36</f>
        <v>2080000</v>
      </c>
    </row>
    <row r="36" spans="1:7" x14ac:dyDescent="0.25">
      <c r="A36" s="26"/>
      <c r="B36" s="2"/>
      <c r="C36" s="2" t="s">
        <v>231</v>
      </c>
      <c r="D36" s="405" t="s">
        <v>168</v>
      </c>
      <c r="E36" s="406"/>
      <c r="F36" s="187">
        <v>400000</v>
      </c>
      <c r="G36" s="187">
        <v>2080000</v>
      </c>
    </row>
    <row r="37" spans="1:7" x14ac:dyDescent="0.25">
      <c r="A37" s="392" t="s">
        <v>68</v>
      </c>
      <c r="B37" s="393"/>
      <c r="C37" s="393"/>
      <c r="D37" s="393"/>
      <c r="E37" s="394"/>
      <c r="F37" s="185">
        <f>SUM(F38)</f>
        <v>350000</v>
      </c>
      <c r="G37" s="185">
        <f>SUM(G38)</f>
        <v>350000</v>
      </c>
    </row>
    <row r="38" spans="1:7" x14ac:dyDescent="0.25">
      <c r="A38" s="25" t="s">
        <v>169</v>
      </c>
      <c r="B38" s="5"/>
      <c r="C38" s="377" t="s">
        <v>170</v>
      </c>
      <c r="D38" s="378"/>
      <c r="E38" s="5"/>
      <c r="F38" s="186">
        <f>F39</f>
        <v>350000</v>
      </c>
      <c r="G38" s="186">
        <f>G39</f>
        <v>350000</v>
      </c>
    </row>
    <row r="39" spans="1:7" x14ac:dyDescent="0.25">
      <c r="A39" s="25"/>
      <c r="B39" s="5"/>
      <c r="C39" s="2" t="s">
        <v>171</v>
      </c>
      <c r="D39" s="398" t="s">
        <v>257</v>
      </c>
      <c r="E39" s="399"/>
      <c r="F39" s="187">
        <v>350000</v>
      </c>
      <c r="G39" s="187">
        <v>350000</v>
      </c>
    </row>
    <row r="40" spans="1:7" x14ac:dyDescent="0.25">
      <c r="A40" s="404" t="s">
        <v>211</v>
      </c>
      <c r="B40" s="396"/>
      <c r="C40" s="396"/>
      <c r="D40" s="396"/>
      <c r="E40" s="397"/>
      <c r="F40" s="185">
        <f>F41+F51</f>
        <v>98805154</v>
      </c>
      <c r="G40" s="185">
        <f>G41+G51</f>
        <v>115810780</v>
      </c>
    </row>
    <row r="41" spans="1:7" x14ac:dyDescent="0.25">
      <c r="A41" s="25" t="s">
        <v>129</v>
      </c>
      <c r="B41" s="5"/>
      <c r="C41" s="377" t="s">
        <v>130</v>
      </c>
      <c r="D41" s="390"/>
      <c r="E41" s="378"/>
      <c r="F41" s="186">
        <f>F42</f>
        <v>98805154</v>
      </c>
      <c r="G41" s="186">
        <f>G42+G50</f>
        <v>106164645</v>
      </c>
    </row>
    <row r="42" spans="1:7" x14ac:dyDescent="0.25">
      <c r="A42" s="26"/>
      <c r="B42" s="2" t="s">
        <v>131</v>
      </c>
      <c r="C42" s="2"/>
      <c r="D42" s="398" t="s">
        <v>132</v>
      </c>
      <c r="E42" s="399"/>
      <c r="F42" s="187">
        <f>SUM(F43:F49)</f>
        <v>98805154</v>
      </c>
      <c r="G42" s="187">
        <f>SUM(G43:G49)</f>
        <v>105728445</v>
      </c>
    </row>
    <row r="43" spans="1:7" x14ac:dyDescent="0.25">
      <c r="A43" s="25"/>
      <c r="B43" s="5"/>
      <c r="C43" s="2" t="s">
        <v>133</v>
      </c>
      <c r="D43" s="398" t="s">
        <v>134</v>
      </c>
      <c r="E43" s="399"/>
      <c r="F43" s="187">
        <v>14440455</v>
      </c>
      <c r="G43" s="187">
        <v>26176196</v>
      </c>
    </row>
    <row r="44" spans="1:7" x14ac:dyDescent="0.25">
      <c r="A44" s="26"/>
      <c r="B44" s="2"/>
      <c r="C44" s="2" t="s">
        <v>141</v>
      </c>
      <c r="D44" s="398" t="s">
        <v>258</v>
      </c>
      <c r="E44" s="399"/>
      <c r="F44" s="187">
        <v>54737768</v>
      </c>
      <c r="G44" s="187">
        <v>59690776</v>
      </c>
    </row>
    <row r="45" spans="1:7" x14ac:dyDescent="0.25">
      <c r="A45" s="26"/>
      <c r="B45" s="2"/>
      <c r="C45" s="2" t="s">
        <v>143</v>
      </c>
      <c r="D45" s="398" t="s">
        <v>259</v>
      </c>
      <c r="E45" s="399"/>
      <c r="F45" s="187">
        <v>6343500</v>
      </c>
      <c r="G45" s="187">
        <v>6760500</v>
      </c>
    </row>
    <row r="46" spans="1:7" x14ac:dyDescent="0.25">
      <c r="A46" s="26"/>
      <c r="B46" s="2"/>
      <c r="C46" s="2" t="s">
        <v>228</v>
      </c>
      <c r="D46" s="398" t="s">
        <v>229</v>
      </c>
      <c r="E46" s="399"/>
      <c r="F46" s="187">
        <v>13621583</v>
      </c>
      <c r="G46" s="187">
        <v>9223585</v>
      </c>
    </row>
    <row r="47" spans="1:7" x14ac:dyDescent="0.25">
      <c r="A47" s="26"/>
      <c r="B47" s="2"/>
      <c r="C47" s="2" t="s">
        <v>145</v>
      </c>
      <c r="D47" s="398" t="s">
        <v>146</v>
      </c>
      <c r="E47" s="399"/>
      <c r="F47" s="187">
        <v>2270000</v>
      </c>
      <c r="G47" s="187">
        <v>2863928</v>
      </c>
    </row>
    <row r="48" spans="1:7" x14ac:dyDescent="0.25">
      <c r="A48" s="26"/>
      <c r="B48" s="2"/>
      <c r="C48" s="2" t="s">
        <v>147</v>
      </c>
      <c r="D48" s="398" t="s">
        <v>260</v>
      </c>
      <c r="E48" s="399"/>
      <c r="F48" s="187">
        <v>7391848</v>
      </c>
      <c r="G48" s="187">
        <v>1013460</v>
      </c>
    </row>
    <row r="49" spans="1:7" x14ac:dyDescent="0.25">
      <c r="A49" s="26"/>
      <c r="B49" s="2"/>
      <c r="C49" s="2" t="s">
        <v>261</v>
      </c>
      <c r="D49" s="398" t="s">
        <v>374</v>
      </c>
      <c r="E49" s="399"/>
      <c r="F49" s="187">
        <v>0</v>
      </c>
      <c r="G49" s="187">
        <v>0</v>
      </c>
    </row>
    <row r="50" spans="1:7" x14ac:dyDescent="0.25">
      <c r="A50" s="26"/>
      <c r="B50" s="2" t="s">
        <v>151</v>
      </c>
      <c r="C50" s="2"/>
      <c r="D50" s="398" t="s">
        <v>152</v>
      </c>
      <c r="E50" s="399"/>
      <c r="F50" s="187"/>
      <c r="G50" s="187">
        <v>436200</v>
      </c>
    </row>
    <row r="51" spans="1:7" x14ac:dyDescent="0.25">
      <c r="A51" s="25" t="s">
        <v>154</v>
      </c>
      <c r="B51" s="5"/>
      <c r="C51" s="377" t="s">
        <v>155</v>
      </c>
      <c r="D51" s="390"/>
      <c r="E51" s="378"/>
      <c r="F51" s="186">
        <f>F52</f>
        <v>0</v>
      </c>
      <c r="G51" s="186">
        <f>G52</f>
        <v>9646135</v>
      </c>
    </row>
    <row r="52" spans="1:7" x14ac:dyDescent="0.25">
      <c r="A52" s="26"/>
      <c r="B52" s="2" t="s">
        <v>212</v>
      </c>
      <c r="C52" s="2"/>
      <c r="D52" s="398" t="s">
        <v>267</v>
      </c>
      <c r="E52" s="399"/>
      <c r="F52" s="187">
        <v>0</v>
      </c>
      <c r="G52" s="187">
        <v>9646135</v>
      </c>
    </row>
    <row r="53" spans="1:7" x14ac:dyDescent="0.25">
      <c r="A53" s="404" t="s">
        <v>262</v>
      </c>
      <c r="B53" s="396"/>
      <c r="C53" s="396"/>
      <c r="D53" s="396"/>
      <c r="E53" s="397"/>
      <c r="F53" s="185">
        <f>F54+F56</f>
        <v>29847315</v>
      </c>
      <c r="G53" s="185">
        <f>G54+G56</f>
        <v>20162733</v>
      </c>
    </row>
    <row r="54" spans="1:7" x14ac:dyDescent="0.25">
      <c r="A54" s="25" t="s">
        <v>129</v>
      </c>
      <c r="B54" s="5"/>
      <c r="C54" s="377" t="s">
        <v>130</v>
      </c>
      <c r="D54" s="390"/>
      <c r="E54" s="378"/>
      <c r="F54" s="186">
        <f>F55</f>
        <v>2747315</v>
      </c>
      <c r="G54" s="186">
        <f>G55</f>
        <v>500000</v>
      </c>
    </row>
    <row r="55" spans="1:7" x14ac:dyDescent="0.25">
      <c r="A55" s="330"/>
      <c r="B55" s="329" t="s">
        <v>151</v>
      </c>
      <c r="C55" s="400" t="s">
        <v>406</v>
      </c>
      <c r="D55" s="400"/>
      <c r="E55" s="399"/>
      <c r="F55" s="187">
        <v>2747315</v>
      </c>
      <c r="G55" s="187">
        <v>500000</v>
      </c>
    </row>
    <row r="56" spans="1:7" x14ac:dyDescent="0.25">
      <c r="A56" s="25" t="s">
        <v>188</v>
      </c>
      <c r="B56" s="5"/>
      <c r="C56" s="377" t="s">
        <v>189</v>
      </c>
      <c r="D56" s="390"/>
      <c r="E56" s="378"/>
      <c r="F56" s="186">
        <f t="shared" ref="F56:G56" si="0">SUM(F57)</f>
        <v>27100000</v>
      </c>
      <c r="G56" s="186">
        <f t="shared" si="0"/>
        <v>19662733</v>
      </c>
    </row>
    <row r="57" spans="1:7" x14ac:dyDescent="0.25">
      <c r="A57" s="26"/>
      <c r="B57" s="2" t="s">
        <v>190</v>
      </c>
      <c r="C57" s="2"/>
      <c r="D57" s="398" t="s">
        <v>191</v>
      </c>
      <c r="E57" s="399"/>
      <c r="F57" s="187">
        <f>F58+F59</f>
        <v>27100000</v>
      </c>
      <c r="G57" s="187">
        <f>G58+G59</f>
        <v>19662733</v>
      </c>
    </row>
    <row r="58" spans="1:7" x14ac:dyDescent="0.25">
      <c r="A58" s="26"/>
      <c r="B58" s="2"/>
      <c r="C58" s="2" t="s">
        <v>192</v>
      </c>
      <c r="D58" s="2"/>
      <c r="E58" s="2" t="s">
        <v>193</v>
      </c>
      <c r="F58" s="187">
        <v>27100000</v>
      </c>
      <c r="G58" s="187">
        <v>19662733</v>
      </c>
    </row>
    <row r="59" spans="1:7" x14ac:dyDescent="0.25">
      <c r="A59" s="26"/>
      <c r="B59" s="2"/>
      <c r="C59" s="2" t="s">
        <v>194</v>
      </c>
      <c r="D59" s="2"/>
      <c r="E59" s="2" t="s">
        <v>263</v>
      </c>
      <c r="F59" s="187">
        <v>0</v>
      </c>
      <c r="G59" s="187">
        <v>0</v>
      </c>
    </row>
    <row r="60" spans="1:7" x14ac:dyDescent="0.25">
      <c r="A60" s="392" t="s">
        <v>70</v>
      </c>
      <c r="B60" s="393"/>
      <c r="C60" s="393"/>
      <c r="D60" s="393"/>
      <c r="E60" s="394"/>
      <c r="F60" s="185">
        <f t="shared" ref="F60:G61" si="1">F61</f>
        <v>6000000</v>
      </c>
      <c r="G60" s="185">
        <f t="shared" si="1"/>
        <v>6000000</v>
      </c>
    </row>
    <row r="61" spans="1:7" x14ac:dyDescent="0.25">
      <c r="A61" s="25" t="s">
        <v>129</v>
      </c>
      <c r="B61" s="5"/>
      <c r="C61" s="377" t="s">
        <v>130</v>
      </c>
      <c r="D61" s="390"/>
      <c r="E61" s="378"/>
      <c r="F61" s="186">
        <f t="shared" si="1"/>
        <v>6000000</v>
      </c>
      <c r="G61" s="186">
        <f t="shared" si="1"/>
        <v>6000000</v>
      </c>
    </row>
    <row r="62" spans="1:7" x14ac:dyDescent="0.25">
      <c r="A62" s="26"/>
      <c r="B62" s="2" t="s">
        <v>151</v>
      </c>
      <c r="C62" s="2"/>
      <c r="D62" s="398" t="s">
        <v>152</v>
      </c>
      <c r="E62" s="399"/>
      <c r="F62" s="187">
        <v>6000000</v>
      </c>
      <c r="G62" s="187">
        <v>6000000</v>
      </c>
    </row>
    <row r="63" spans="1:7" ht="15" customHeight="1" x14ac:dyDescent="0.25">
      <c r="A63" s="392" t="s">
        <v>77</v>
      </c>
      <c r="B63" s="393"/>
      <c r="C63" s="393"/>
      <c r="D63" s="393"/>
      <c r="E63" s="394"/>
      <c r="F63" s="320">
        <f t="shared" ref="F63:G64" si="2">F64</f>
        <v>0</v>
      </c>
      <c r="G63" s="320">
        <f t="shared" si="2"/>
        <v>0</v>
      </c>
    </row>
    <row r="64" spans="1:7" x14ac:dyDescent="0.25">
      <c r="A64" s="25" t="s">
        <v>185</v>
      </c>
      <c r="B64" s="5"/>
      <c r="C64" s="377" t="s">
        <v>186</v>
      </c>
      <c r="D64" s="390"/>
      <c r="E64" s="378"/>
      <c r="F64" s="187">
        <f t="shared" si="2"/>
        <v>0</v>
      </c>
      <c r="G64" s="187">
        <f t="shared" si="2"/>
        <v>0</v>
      </c>
    </row>
    <row r="65" spans="1:7" x14ac:dyDescent="0.25">
      <c r="A65" s="26"/>
      <c r="B65" s="2" t="s">
        <v>187</v>
      </c>
      <c r="C65" s="2"/>
      <c r="D65" s="420" t="s">
        <v>407</v>
      </c>
      <c r="E65" s="421"/>
      <c r="F65" s="187">
        <v>0</v>
      </c>
      <c r="G65" s="187">
        <v>0</v>
      </c>
    </row>
    <row r="66" spans="1:7" ht="25.5" customHeight="1" x14ac:dyDescent="0.25">
      <c r="A66" s="392" t="s">
        <v>82</v>
      </c>
      <c r="B66" s="393"/>
      <c r="C66" s="393"/>
      <c r="D66" s="393"/>
      <c r="E66" s="394"/>
      <c r="F66" s="185">
        <f t="shared" ref="F66:G67" si="3">F67</f>
        <v>19931400</v>
      </c>
      <c r="G66" s="185">
        <f t="shared" si="3"/>
        <v>19931400</v>
      </c>
    </row>
    <row r="67" spans="1:7" x14ac:dyDescent="0.25">
      <c r="A67" s="25" t="s">
        <v>185</v>
      </c>
      <c r="B67" s="5"/>
      <c r="C67" s="377" t="s">
        <v>186</v>
      </c>
      <c r="D67" s="390"/>
      <c r="E67" s="378"/>
      <c r="F67" s="186">
        <f t="shared" si="3"/>
        <v>19931400</v>
      </c>
      <c r="G67" s="186">
        <f t="shared" si="3"/>
        <v>19931400</v>
      </c>
    </row>
    <row r="68" spans="1:7" ht="30.75" customHeight="1" x14ac:dyDescent="0.25">
      <c r="A68" s="26"/>
      <c r="B68" s="2" t="s">
        <v>187</v>
      </c>
      <c r="C68" s="2"/>
      <c r="D68" s="420" t="s">
        <v>268</v>
      </c>
      <c r="E68" s="421"/>
      <c r="F68" s="187">
        <v>19931400</v>
      </c>
      <c r="G68" s="187">
        <v>19931400</v>
      </c>
    </row>
    <row r="69" spans="1:7" x14ac:dyDescent="0.25">
      <c r="A69" s="392" t="s">
        <v>96</v>
      </c>
      <c r="B69" s="393"/>
      <c r="C69" s="393"/>
      <c r="D69" s="393"/>
      <c r="E69" s="394"/>
      <c r="F69" s="185">
        <f>F72+F74+F70</f>
        <v>850000</v>
      </c>
      <c r="G69" s="185">
        <f>G72+G74+G70</f>
        <v>900000</v>
      </c>
    </row>
    <row r="70" spans="1:7" x14ac:dyDescent="0.25">
      <c r="A70" s="197" t="s">
        <v>129</v>
      </c>
      <c r="B70" s="198"/>
      <c r="C70" s="387" t="s">
        <v>270</v>
      </c>
      <c r="D70" s="388"/>
      <c r="E70" s="389"/>
      <c r="F70" s="188">
        <v>0</v>
      </c>
      <c r="G70" s="188">
        <v>0</v>
      </c>
    </row>
    <row r="71" spans="1:7" x14ac:dyDescent="0.25">
      <c r="A71" s="197"/>
      <c r="B71" s="198" t="s">
        <v>151</v>
      </c>
      <c r="C71" s="387" t="s">
        <v>271</v>
      </c>
      <c r="D71" s="388"/>
      <c r="E71" s="389"/>
      <c r="F71" s="188">
        <v>0</v>
      </c>
      <c r="G71" s="188">
        <v>0</v>
      </c>
    </row>
    <row r="72" spans="1:7" x14ac:dyDescent="0.25">
      <c r="A72" s="25" t="s">
        <v>169</v>
      </c>
      <c r="B72" s="5"/>
      <c r="C72" s="377" t="s">
        <v>170</v>
      </c>
      <c r="D72" s="378"/>
      <c r="E72" s="5"/>
      <c r="F72" s="188">
        <f>SUM(F73:F73)</f>
        <v>850000</v>
      </c>
      <c r="G72" s="188">
        <f>SUM(G73:G73)</f>
        <v>850000</v>
      </c>
    </row>
    <row r="73" spans="1:7" x14ac:dyDescent="0.25">
      <c r="A73" s="26"/>
      <c r="B73" s="2"/>
      <c r="C73" s="2" t="s">
        <v>171</v>
      </c>
      <c r="D73" s="2" t="s">
        <v>264</v>
      </c>
      <c r="E73" s="35"/>
      <c r="F73" s="189">
        <v>850000</v>
      </c>
      <c r="G73" s="189">
        <v>850000</v>
      </c>
    </row>
    <row r="74" spans="1:7" x14ac:dyDescent="0.25">
      <c r="A74" s="25" t="s">
        <v>181</v>
      </c>
      <c r="B74" s="5"/>
      <c r="C74" s="377" t="s">
        <v>182</v>
      </c>
      <c r="D74" s="390"/>
      <c r="E74" s="391"/>
      <c r="F74" s="313">
        <f>F75</f>
        <v>0</v>
      </c>
      <c r="G74" s="313">
        <f>G75</f>
        <v>50000</v>
      </c>
    </row>
    <row r="75" spans="1:7" x14ac:dyDescent="0.25">
      <c r="A75" s="26"/>
      <c r="B75" s="2" t="s">
        <v>183</v>
      </c>
      <c r="C75" s="398" t="s">
        <v>269</v>
      </c>
      <c r="D75" s="400"/>
      <c r="E75" s="419"/>
      <c r="F75" s="314">
        <v>0</v>
      </c>
      <c r="G75" s="314">
        <v>50000</v>
      </c>
    </row>
    <row r="76" spans="1:7" x14ac:dyDescent="0.25">
      <c r="A76" s="392" t="s">
        <v>265</v>
      </c>
      <c r="B76" s="393"/>
      <c r="C76" s="393"/>
      <c r="D76" s="393"/>
      <c r="E76" s="394"/>
      <c r="F76" s="196">
        <f>F77</f>
        <v>1000000</v>
      </c>
      <c r="G76" s="196">
        <f>G77</f>
        <v>1000000</v>
      </c>
    </row>
    <row r="77" spans="1:7" x14ac:dyDescent="0.25">
      <c r="A77" s="25" t="s">
        <v>169</v>
      </c>
      <c r="B77" s="5"/>
      <c r="C77" s="377" t="s">
        <v>170</v>
      </c>
      <c r="D77" s="378"/>
      <c r="E77" s="5"/>
      <c r="F77" s="187">
        <f>SUM(F78:F78)</f>
        <v>1000000</v>
      </c>
      <c r="G77" s="187">
        <f>SUM(G78:G78)</f>
        <v>1000000</v>
      </c>
    </row>
    <row r="78" spans="1:7" x14ac:dyDescent="0.25">
      <c r="A78" s="26"/>
      <c r="B78" s="2"/>
      <c r="C78" s="2" t="s">
        <v>177</v>
      </c>
      <c r="D78" s="2" t="s">
        <v>266</v>
      </c>
      <c r="E78" s="2"/>
      <c r="F78" s="187">
        <v>1000000</v>
      </c>
      <c r="G78" s="187">
        <v>1000000</v>
      </c>
    </row>
    <row r="79" spans="1:7" x14ac:dyDescent="0.25">
      <c r="A79" s="27"/>
      <c r="B79" s="4"/>
      <c r="C79" s="395" t="s">
        <v>196</v>
      </c>
      <c r="D79" s="396"/>
      <c r="E79" s="397"/>
      <c r="F79" s="185">
        <f>F11+F25+F37+F40+F53+F66+F69+F76+F60+F63</f>
        <v>257037469</v>
      </c>
      <c r="G79" s="185">
        <f>G11+G25+G37+G40+G53+G66+G69+G76+G60+G63</f>
        <v>303373584</v>
      </c>
    </row>
    <row r="80" spans="1:7" x14ac:dyDescent="0.25">
      <c r="A80" s="190" t="s">
        <v>129</v>
      </c>
      <c r="B80" s="191"/>
      <c r="C80" s="381" t="s">
        <v>130</v>
      </c>
      <c r="D80" s="382"/>
      <c r="E80" s="383"/>
      <c r="F80" s="192">
        <f>F41+F61+F70+F54</f>
        <v>107552469</v>
      </c>
      <c r="G80" s="192">
        <f>G41+G61+G70+G54</f>
        <v>112664645</v>
      </c>
    </row>
    <row r="81" spans="1:7" x14ac:dyDescent="0.25">
      <c r="A81" s="190" t="s">
        <v>154</v>
      </c>
      <c r="B81" s="191"/>
      <c r="C81" s="381" t="s">
        <v>155</v>
      </c>
      <c r="D81" s="382"/>
      <c r="E81" s="383"/>
      <c r="F81" s="192">
        <f>F51</f>
        <v>0</v>
      </c>
      <c r="G81" s="192">
        <f>G51</f>
        <v>9646135</v>
      </c>
    </row>
    <row r="82" spans="1:7" x14ac:dyDescent="0.25">
      <c r="A82" s="190" t="s">
        <v>157</v>
      </c>
      <c r="B82" s="191"/>
      <c r="C82" s="381" t="s">
        <v>158</v>
      </c>
      <c r="D82" s="382"/>
      <c r="E82" s="383"/>
      <c r="F82" s="192">
        <f>F26</f>
        <v>85500000</v>
      </c>
      <c r="G82" s="192">
        <f>G26</f>
        <v>116601000</v>
      </c>
    </row>
    <row r="83" spans="1:7" x14ac:dyDescent="0.25">
      <c r="A83" s="190" t="s">
        <v>169</v>
      </c>
      <c r="B83" s="191"/>
      <c r="C83" s="381" t="s">
        <v>170</v>
      </c>
      <c r="D83" s="382"/>
      <c r="E83" s="383"/>
      <c r="F83" s="192">
        <f>F12+F38+F72+F77</f>
        <v>9385600</v>
      </c>
      <c r="G83" s="192">
        <f>G12+G38+G72+G77</f>
        <v>15783728</v>
      </c>
    </row>
    <row r="84" spans="1:7" x14ac:dyDescent="0.25">
      <c r="A84" s="190" t="s">
        <v>179</v>
      </c>
      <c r="B84" s="191"/>
      <c r="C84" s="381" t="s">
        <v>180</v>
      </c>
      <c r="D84" s="382"/>
      <c r="E84" s="383"/>
      <c r="F84" s="192">
        <f>F21</f>
        <v>7568000</v>
      </c>
      <c r="G84" s="192">
        <f>G21</f>
        <v>8092005</v>
      </c>
    </row>
    <row r="85" spans="1:7" x14ac:dyDescent="0.25">
      <c r="A85" s="190" t="s">
        <v>181</v>
      </c>
      <c r="B85" s="191"/>
      <c r="C85" s="381" t="s">
        <v>182</v>
      </c>
      <c r="D85" s="382"/>
      <c r="E85" s="383"/>
      <c r="F85" s="192">
        <f>F74+F23</f>
        <v>0</v>
      </c>
      <c r="G85" s="192">
        <f>G74+G23</f>
        <v>991938</v>
      </c>
    </row>
    <row r="86" spans="1:7" x14ac:dyDescent="0.25">
      <c r="A86" s="190" t="s">
        <v>185</v>
      </c>
      <c r="B86" s="191"/>
      <c r="C86" s="381" t="s">
        <v>186</v>
      </c>
      <c r="D86" s="382"/>
      <c r="E86" s="383"/>
      <c r="F86" s="192">
        <f>F67+F64</f>
        <v>19931400</v>
      </c>
      <c r="G86" s="192">
        <f>G67+G64</f>
        <v>19931400</v>
      </c>
    </row>
    <row r="87" spans="1:7" x14ac:dyDescent="0.25">
      <c r="A87" s="190" t="s">
        <v>188</v>
      </c>
      <c r="B87" s="191"/>
      <c r="C87" s="381" t="s">
        <v>189</v>
      </c>
      <c r="D87" s="382"/>
      <c r="E87" s="383"/>
      <c r="F87" s="192">
        <v>27100000</v>
      </c>
      <c r="G87" s="192">
        <v>19662733</v>
      </c>
    </row>
    <row r="88" spans="1:7" ht="15.75" thickBot="1" x14ac:dyDescent="0.3">
      <c r="A88" s="193"/>
      <c r="B88" s="194"/>
      <c r="C88" s="384" t="s">
        <v>196</v>
      </c>
      <c r="D88" s="385"/>
      <c r="E88" s="386"/>
      <c r="F88" s="195">
        <f>SUM(F80:F87)</f>
        <v>257037469</v>
      </c>
      <c r="G88" s="195">
        <f>SUM(G80:G87)</f>
        <v>303373584</v>
      </c>
    </row>
  </sheetData>
  <mergeCells count="76">
    <mergeCell ref="C70:E70"/>
    <mergeCell ref="C75:E75"/>
    <mergeCell ref="C21:E21"/>
    <mergeCell ref="D31:E31"/>
    <mergeCell ref="C41:E41"/>
    <mergeCell ref="D43:E43"/>
    <mergeCell ref="D68:E68"/>
    <mergeCell ref="A69:E69"/>
    <mergeCell ref="D62:E62"/>
    <mergeCell ref="A63:E63"/>
    <mergeCell ref="C64:E64"/>
    <mergeCell ref="D65:E65"/>
    <mergeCell ref="C67:E67"/>
    <mergeCell ref="C56:E56"/>
    <mergeCell ref="D57:E57"/>
    <mergeCell ref="A66:E66"/>
    <mergeCell ref="F8:F10"/>
    <mergeCell ref="A3:E3"/>
    <mergeCell ref="A4:E4"/>
    <mergeCell ref="A5:E5"/>
    <mergeCell ref="A8:E9"/>
    <mergeCell ref="A11:E11"/>
    <mergeCell ref="A25:E25"/>
    <mergeCell ref="A37:E37"/>
    <mergeCell ref="A40:E40"/>
    <mergeCell ref="A53:E53"/>
    <mergeCell ref="D52:E52"/>
    <mergeCell ref="D49:E49"/>
    <mergeCell ref="D44:E44"/>
    <mergeCell ref="C24:E24"/>
    <mergeCell ref="D42:E42"/>
    <mergeCell ref="D39:E39"/>
    <mergeCell ref="D36:E36"/>
    <mergeCell ref="D35:E35"/>
    <mergeCell ref="D34:E34"/>
    <mergeCell ref="D48:E48"/>
    <mergeCell ref="D47:E47"/>
    <mergeCell ref="D46:E46"/>
    <mergeCell ref="D45:E45"/>
    <mergeCell ref="A60:E60"/>
    <mergeCell ref="C51:E51"/>
    <mergeCell ref="C54:E54"/>
    <mergeCell ref="C55:E55"/>
    <mergeCell ref="D50:E50"/>
    <mergeCell ref="C61:E61"/>
    <mergeCell ref="C83:E83"/>
    <mergeCell ref="C12:E12"/>
    <mergeCell ref="C38:D38"/>
    <mergeCell ref="D17:E17"/>
    <mergeCell ref="D16:E16"/>
    <mergeCell ref="D15:E15"/>
    <mergeCell ref="D14:E14"/>
    <mergeCell ref="D13:E13"/>
    <mergeCell ref="C23:E23"/>
    <mergeCell ref="D22:E22"/>
    <mergeCell ref="D20:E20"/>
    <mergeCell ref="D19:E19"/>
    <mergeCell ref="D33:E33"/>
    <mergeCell ref="D27:E27"/>
    <mergeCell ref="D30:E30"/>
    <mergeCell ref="C26:D26"/>
    <mergeCell ref="G8:G10"/>
    <mergeCell ref="C87:E87"/>
    <mergeCell ref="C88:E88"/>
    <mergeCell ref="C71:E71"/>
    <mergeCell ref="C72:D72"/>
    <mergeCell ref="C74:E74"/>
    <mergeCell ref="A76:E76"/>
    <mergeCell ref="C77:D77"/>
    <mergeCell ref="C84:E84"/>
    <mergeCell ref="C85:E85"/>
    <mergeCell ref="C86:E86"/>
    <mergeCell ref="C79:E79"/>
    <mergeCell ref="C80:E80"/>
    <mergeCell ref="C81:E81"/>
    <mergeCell ref="C82:E82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view="pageBreakPreview" topLeftCell="A31" zoomScaleNormal="100" zoomScaleSheetLayoutView="100" workbookViewId="0">
      <selection activeCell="G37" sqref="G37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  <col min="7" max="7" width="13.42578125" customWidth="1"/>
  </cols>
  <sheetData>
    <row r="1" spans="1:7" x14ac:dyDescent="0.25">
      <c r="A1" s="423" t="s">
        <v>444</v>
      </c>
      <c r="B1" s="424"/>
      <c r="C1" s="424"/>
      <c r="D1" s="424"/>
      <c r="E1" s="424"/>
      <c r="F1" s="424"/>
    </row>
    <row r="2" spans="1:7" x14ac:dyDescent="0.25">
      <c r="A2" s="411" t="s">
        <v>0</v>
      </c>
      <c r="B2" s="412"/>
      <c r="C2" s="412"/>
      <c r="D2" s="412"/>
      <c r="E2" s="412"/>
      <c r="F2" s="412"/>
    </row>
    <row r="3" spans="1:7" x14ac:dyDescent="0.25">
      <c r="A3" s="411" t="s">
        <v>419</v>
      </c>
      <c r="B3" s="412"/>
      <c r="C3" s="412"/>
      <c r="D3" s="412"/>
      <c r="E3" s="412"/>
      <c r="F3" s="412"/>
    </row>
    <row r="4" spans="1:7" ht="15.75" x14ac:dyDescent="0.25">
      <c r="A4" s="167"/>
      <c r="B4" s="34"/>
      <c r="C4" s="34"/>
      <c r="D4" s="34"/>
      <c r="E4" s="23"/>
      <c r="F4" s="118" t="s">
        <v>1</v>
      </c>
    </row>
    <row r="5" spans="1:7" ht="15" customHeight="1" x14ac:dyDescent="0.25">
      <c r="A5" s="425" t="s">
        <v>127</v>
      </c>
      <c r="B5" s="426"/>
      <c r="C5" s="426"/>
      <c r="D5" s="426"/>
      <c r="E5" s="426"/>
      <c r="F5" s="379" t="s">
        <v>128</v>
      </c>
      <c r="G5" s="379" t="s">
        <v>395</v>
      </c>
    </row>
    <row r="6" spans="1:7" x14ac:dyDescent="0.25">
      <c r="A6" s="416"/>
      <c r="B6" s="412"/>
      <c r="C6" s="412"/>
      <c r="D6" s="412"/>
      <c r="E6" s="412"/>
      <c r="F6" s="380"/>
      <c r="G6" s="380"/>
    </row>
    <row r="7" spans="1:7" x14ac:dyDescent="0.25">
      <c r="A7" s="427"/>
      <c r="B7" s="428"/>
      <c r="C7" s="428"/>
      <c r="D7" s="428"/>
      <c r="E7" s="428"/>
      <c r="F7" s="380"/>
      <c r="G7" s="380"/>
    </row>
    <row r="8" spans="1:7" x14ac:dyDescent="0.25">
      <c r="A8" s="24"/>
      <c r="B8" s="3"/>
      <c r="C8" s="3"/>
      <c r="D8" s="3"/>
      <c r="E8" s="3"/>
      <c r="F8" s="3"/>
      <c r="G8" s="3"/>
    </row>
    <row r="9" spans="1:7" x14ac:dyDescent="0.25">
      <c r="A9" s="27" t="s">
        <v>129</v>
      </c>
      <c r="B9" s="4"/>
      <c r="C9" s="429" t="s">
        <v>130</v>
      </c>
      <c r="D9" s="430"/>
      <c r="E9" s="431"/>
      <c r="F9" s="161">
        <f>F10+F24+F26</f>
        <v>107552469</v>
      </c>
      <c r="G9" s="161">
        <f>G10+G24+G26</f>
        <v>112664645</v>
      </c>
    </row>
    <row r="10" spans="1:7" x14ac:dyDescent="0.25">
      <c r="A10" s="26"/>
      <c r="B10" s="5" t="s">
        <v>131</v>
      </c>
      <c r="C10" s="5"/>
      <c r="D10" s="377" t="s">
        <v>132</v>
      </c>
      <c r="E10" s="391"/>
      <c r="F10" s="162">
        <f>F11+F19+F20+F21+F22+F23</f>
        <v>98805154</v>
      </c>
      <c r="G10" s="162">
        <f>G11+G19+G20+G21+G22+G23</f>
        <v>105728445</v>
      </c>
    </row>
    <row r="11" spans="1:7" x14ac:dyDescent="0.25">
      <c r="A11" s="25"/>
      <c r="B11" s="5"/>
      <c r="C11" s="2" t="s">
        <v>133</v>
      </c>
      <c r="D11" s="398" t="s">
        <v>134</v>
      </c>
      <c r="E11" s="419"/>
      <c r="F11" s="1">
        <f>F12+F13+F14+F15+F16+F17+F18</f>
        <v>21832303</v>
      </c>
      <c r="G11" s="1">
        <f>G12+G13+G14+G15+G16+G17+G18</f>
        <v>26176196</v>
      </c>
    </row>
    <row r="12" spans="1:7" x14ac:dyDescent="0.25">
      <c r="A12" s="25"/>
      <c r="B12" s="5"/>
      <c r="C12" s="2"/>
      <c r="D12" s="2"/>
      <c r="E12" s="2" t="s">
        <v>135</v>
      </c>
      <c r="F12" s="1">
        <v>1976000</v>
      </c>
      <c r="G12" s="1">
        <v>1976000</v>
      </c>
    </row>
    <row r="13" spans="1:7" x14ac:dyDescent="0.25">
      <c r="A13" s="25"/>
      <c r="B13" s="5"/>
      <c r="C13" s="2"/>
      <c r="D13" s="2"/>
      <c r="E13" s="2" t="s">
        <v>136</v>
      </c>
      <c r="F13" s="1">
        <v>5159000</v>
      </c>
      <c r="G13" s="1">
        <v>5159000</v>
      </c>
    </row>
    <row r="14" spans="1:7" x14ac:dyDescent="0.25">
      <c r="A14" s="25"/>
      <c r="B14" s="5"/>
      <c r="C14" s="2"/>
      <c r="D14" s="2"/>
      <c r="E14" s="2" t="s">
        <v>137</v>
      </c>
      <c r="F14" s="1">
        <v>1091570</v>
      </c>
      <c r="G14" s="1">
        <v>1091570</v>
      </c>
    </row>
    <row r="15" spans="1:7" x14ac:dyDescent="0.25">
      <c r="A15" s="25"/>
      <c r="B15" s="5"/>
      <c r="C15" s="2"/>
      <c r="D15" s="2"/>
      <c r="E15" s="2" t="s">
        <v>138</v>
      </c>
      <c r="F15" s="1">
        <v>1176735</v>
      </c>
      <c r="G15" s="1">
        <v>1176735</v>
      </c>
    </row>
    <row r="16" spans="1:7" x14ac:dyDescent="0.25">
      <c r="A16" s="25"/>
      <c r="B16" s="5"/>
      <c r="C16" s="2"/>
      <c r="D16" s="2"/>
      <c r="E16" s="2" t="s">
        <v>139</v>
      </c>
      <c r="F16" s="1">
        <v>4800000</v>
      </c>
      <c r="G16" s="1">
        <v>4800000</v>
      </c>
    </row>
    <row r="17" spans="1:7" x14ac:dyDescent="0.25">
      <c r="A17" s="25"/>
      <c r="B17" s="5"/>
      <c r="C17" s="2"/>
      <c r="D17" s="2"/>
      <c r="E17" s="2" t="s">
        <v>140</v>
      </c>
      <c r="F17" s="1">
        <v>237150</v>
      </c>
      <c r="G17" s="1">
        <v>237150</v>
      </c>
    </row>
    <row r="18" spans="1:7" x14ac:dyDescent="0.25">
      <c r="A18" s="25"/>
      <c r="B18" s="5"/>
      <c r="C18" s="2"/>
      <c r="D18" s="2"/>
      <c r="E18" s="2" t="s">
        <v>429</v>
      </c>
      <c r="F18" s="1">
        <v>7391848</v>
      </c>
      <c r="G18" s="1">
        <v>11735741</v>
      </c>
    </row>
    <row r="19" spans="1:7" x14ac:dyDescent="0.25">
      <c r="A19" s="26"/>
      <c r="B19" s="2"/>
      <c r="C19" s="2" t="s">
        <v>141</v>
      </c>
      <c r="D19" s="398" t="s">
        <v>142</v>
      </c>
      <c r="E19" s="419"/>
      <c r="F19" s="1">
        <v>54737768</v>
      </c>
      <c r="G19" s="1">
        <v>59690776</v>
      </c>
    </row>
    <row r="20" spans="1:7" x14ac:dyDescent="0.25">
      <c r="A20" s="26"/>
      <c r="B20" s="2"/>
      <c r="C20" s="2" t="s">
        <v>143</v>
      </c>
      <c r="D20" s="398" t="s">
        <v>144</v>
      </c>
      <c r="E20" s="419"/>
      <c r="F20" s="1">
        <v>6343500</v>
      </c>
      <c r="G20" s="1">
        <v>6760500</v>
      </c>
    </row>
    <row r="21" spans="1:7" x14ac:dyDescent="0.25">
      <c r="A21" s="26"/>
      <c r="B21" s="2"/>
      <c r="C21" s="2" t="s">
        <v>228</v>
      </c>
      <c r="D21" s="398" t="s">
        <v>229</v>
      </c>
      <c r="E21" s="419"/>
      <c r="F21" s="1">
        <v>13621583</v>
      </c>
      <c r="G21" s="1">
        <v>9223585</v>
      </c>
    </row>
    <row r="22" spans="1:7" x14ac:dyDescent="0.25">
      <c r="A22" s="26"/>
      <c r="B22" s="2"/>
      <c r="C22" s="2" t="s">
        <v>145</v>
      </c>
      <c r="D22" s="398" t="s">
        <v>146</v>
      </c>
      <c r="E22" s="419"/>
      <c r="F22" s="1">
        <v>2270000</v>
      </c>
      <c r="G22" s="1">
        <v>2863928</v>
      </c>
    </row>
    <row r="23" spans="1:7" x14ac:dyDescent="0.25">
      <c r="A23" s="26"/>
      <c r="B23" s="2"/>
      <c r="C23" s="2" t="s">
        <v>147</v>
      </c>
      <c r="D23" s="398" t="s">
        <v>148</v>
      </c>
      <c r="E23" s="419"/>
      <c r="F23" s="1">
        <v>0</v>
      </c>
      <c r="G23" s="1">
        <v>1013460</v>
      </c>
    </row>
    <row r="24" spans="1:7" x14ac:dyDescent="0.25">
      <c r="A24" s="26"/>
      <c r="B24" s="5" t="s">
        <v>149</v>
      </c>
      <c r="C24" s="5"/>
      <c r="D24" s="377" t="s">
        <v>150</v>
      </c>
      <c r="E24" s="391"/>
      <c r="F24" s="162">
        <f>F25</f>
        <v>0</v>
      </c>
      <c r="G24" s="162">
        <f>G25</f>
        <v>0</v>
      </c>
    </row>
    <row r="25" spans="1:7" x14ac:dyDescent="0.25">
      <c r="A25" s="26"/>
      <c r="B25" s="2"/>
      <c r="C25" s="2"/>
      <c r="D25" s="2"/>
      <c r="E25" s="2" t="s">
        <v>374</v>
      </c>
      <c r="F25" s="1">
        <v>0</v>
      </c>
      <c r="G25" s="1">
        <v>0</v>
      </c>
    </row>
    <row r="26" spans="1:7" x14ac:dyDescent="0.25">
      <c r="A26" s="26"/>
      <c r="B26" s="5" t="s">
        <v>151</v>
      </c>
      <c r="C26" s="5"/>
      <c r="D26" s="432" t="s">
        <v>152</v>
      </c>
      <c r="E26" s="433"/>
      <c r="F26" s="162">
        <f>F29+F28</f>
        <v>8747315</v>
      </c>
      <c r="G26" s="162">
        <f>G29+G28+G27</f>
        <v>6936200</v>
      </c>
    </row>
    <row r="27" spans="1:7" x14ac:dyDescent="0.25">
      <c r="A27" s="26"/>
      <c r="B27" s="5"/>
      <c r="C27" s="343"/>
      <c r="D27" s="346"/>
      <c r="E27" s="348" t="s">
        <v>436</v>
      </c>
      <c r="F27" s="1"/>
      <c r="G27" s="1">
        <v>436200</v>
      </c>
    </row>
    <row r="28" spans="1:7" x14ac:dyDescent="0.25">
      <c r="A28" s="26"/>
      <c r="B28" s="5"/>
      <c r="C28" s="343"/>
      <c r="D28" s="347"/>
      <c r="E28" s="268" t="s">
        <v>408</v>
      </c>
      <c r="F28" s="1">
        <v>2747315</v>
      </c>
      <c r="G28" s="1">
        <v>500000</v>
      </c>
    </row>
    <row r="29" spans="1:7" x14ac:dyDescent="0.25">
      <c r="A29" s="26"/>
      <c r="B29" s="6"/>
      <c r="C29" s="6"/>
      <c r="D29" s="344"/>
      <c r="E29" s="345" t="s">
        <v>153</v>
      </c>
      <c r="F29" s="1">
        <v>6000000</v>
      </c>
      <c r="G29" s="1">
        <v>6000000</v>
      </c>
    </row>
    <row r="30" spans="1:7" x14ac:dyDescent="0.25">
      <c r="A30" s="27" t="s">
        <v>154</v>
      </c>
      <c r="B30" s="4"/>
      <c r="C30" s="395" t="s">
        <v>155</v>
      </c>
      <c r="D30" s="396"/>
      <c r="E30" s="434"/>
      <c r="F30" s="163">
        <f>F31</f>
        <v>0</v>
      </c>
      <c r="G30" s="163">
        <f>G31</f>
        <v>9646135</v>
      </c>
    </row>
    <row r="31" spans="1:7" x14ac:dyDescent="0.25">
      <c r="A31" s="26"/>
      <c r="B31" s="5" t="s">
        <v>212</v>
      </c>
      <c r="C31" s="5"/>
      <c r="D31" s="377" t="s">
        <v>156</v>
      </c>
      <c r="E31" s="391"/>
      <c r="F31" s="162">
        <v>0</v>
      </c>
      <c r="G31" s="162">
        <v>9646135</v>
      </c>
    </row>
    <row r="32" spans="1:7" x14ac:dyDescent="0.25">
      <c r="A32" s="27" t="s">
        <v>157</v>
      </c>
      <c r="B32" s="4"/>
      <c r="C32" s="395" t="s">
        <v>158</v>
      </c>
      <c r="D32" s="396"/>
      <c r="E32" s="434"/>
      <c r="F32" s="163">
        <f>F33+F36+F41</f>
        <v>85500000</v>
      </c>
      <c r="G32" s="163">
        <f>G33+G36+G41</f>
        <v>116601000</v>
      </c>
    </row>
    <row r="33" spans="1:7" x14ac:dyDescent="0.25">
      <c r="A33" s="26"/>
      <c r="B33" s="5" t="s">
        <v>159</v>
      </c>
      <c r="C33" s="5"/>
      <c r="D33" s="377" t="s">
        <v>160</v>
      </c>
      <c r="E33" s="391"/>
      <c r="F33" s="162">
        <f>SUM(F34:F35)</f>
        <v>19000000</v>
      </c>
      <c r="G33" s="162">
        <f>SUM(G34:G35)</f>
        <v>33710000</v>
      </c>
    </row>
    <row r="34" spans="1:7" x14ac:dyDescent="0.25">
      <c r="A34" s="26"/>
      <c r="B34" s="5"/>
      <c r="C34" s="5"/>
      <c r="D34" s="5"/>
      <c r="E34" s="2" t="s">
        <v>249</v>
      </c>
      <c r="F34" s="1">
        <v>14000000</v>
      </c>
      <c r="G34" s="1">
        <v>28200000</v>
      </c>
    </row>
    <row r="35" spans="1:7" x14ac:dyDescent="0.25">
      <c r="A35" s="26"/>
      <c r="B35" s="2"/>
      <c r="C35" s="2"/>
      <c r="D35" s="2"/>
      <c r="E35" s="2" t="s">
        <v>210</v>
      </c>
      <c r="F35" s="1">
        <v>5000000</v>
      </c>
      <c r="G35" s="1">
        <v>5510000</v>
      </c>
    </row>
    <row r="36" spans="1:7" x14ac:dyDescent="0.25">
      <c r="A36" s="25"/>
      <c r="B36" s="5" t="s">
        <v>161</v>
      </c>
      <c r="C36" s="5"/>
      <c r="D36" s="377" t="s">
        <v>162</v>
      </c>
      <c r="E36" s="391"/>
      <c r="F36" s="162">
        <f>F37+F39</f>
        <v>66100000</v>
      </c>
      <c r="G36" s="162">
        <f>G37+G39</f>
        <v>80811000</v>
      </c>
    </row>
    <row r="37" spans="1:7" x14ac:dyDescent="0.25">
      <c r="A37" s="25"/>
      <c r="B37" s="2"/>
      <c r="C37" s="2" t="s">
        <v>163</v>
      </c>
      <c r="D37" s="398" t="s">
        <v>164</v>
      </c>
      <c r="E37" s="419"/>
      <c r="F37" s="1">
        <f>F38</f>
        <v>65000000</v>
      </c>
      <c r="G37" s="1">
        <f>G38</f>
        <v>79455000</v>
      </c>
    </row>
    <row r="38" spans="1:7" x14ac:dyDescent="0.25">
      <c r="A38" s="25"/>
      <c r="B38" s="2"/>
      <c r="C38" s="2"/>
      <c r="D38" s="2"/>
      <c r="E38" s="2" t="s">
        <v>165</v>
      </c>
      <c r="F38" s="1">
        <v>65000000</v>
      </c>
      <c r="G38" s="1">
        <v>79455000</v>
      </c>
    </row>
    <row r="39" spans="1:7" x14ac:dyDescent="0.25">
      <c r="A39" s="25"/>
      <c r="B39" s="2"/>
      <c r="C39" s="2" t="s">
        <v>166</v>
      </c>
      <c r="D39" s="409" t="s">
        <v>167</v>
      </c>
      <c r="E39" s="435"/>
      <c r="F39" s="1">
        <f>F40</f>
        <v>1100000</v>
      </c>
      <c r="G39" s="1">
        <f>G40</f>
        <v>1356000</v>
      </c>
    </row>
    <row r="40" spans="1:7" x14ac:dyDescent="0.25">
      <c r="A40" s="25"/>
      <c r="B40" s="2"/>
      <c r="C40" s="2"/>
      <c r="D40" s="436" t="s">
        <v>250</v>
      </c>
      <c r="E40" s="437"/>
      <c r="F40" s="1">
        <v>1100000</v>
      </c>
      <c r="G40" s="1">
        <v>1356000</v>
      </c>
    </row>
    <row r="41" spans="1:7" x14ac:dyDescent="0.25">
      <c r="A41" s="26"/>
      <c r="B41" s="5" t="s">
        <v>231</v>
      </c>
      <c r="C41" s="2"/>
      <c r="D41" s="407" t="s">
        <v>232</v>
      </c>
      <c r="E41" s="438"/>
      <c r="F41" s="162">
        <f>F42</f>
        <v>400000</v>
      </c>
      <c r="G41" s="162">
        <f>G42</f>
        <v>2080000</v>
      </c>
    </row>
    <row r="42" spans="1:7" x14ac:dyDescent="0.25">
      <c r="A42" s="26"/>
      <c r="B42" s="5"/>
      <c r="C42" s="2"/>
      <c r="D42" s="405" t="s">
        <v>168</v>
      </c>
      <c r="E42" s="439"/>
      <c r="F42" s="1">
        <v>400000</v>
      </c>
      <c r="G42" s="1">
        <v>2080000</v>
      </c>
    </row>
    <row r="43" spans="1:7" x14ac:dyDescent="0.25">
      <c r="A43" s="27" t="s">
        <v>169</v>
      </c>
      <c r="B43" s="4"/>
      <c r="C43" s="395" t="s">
        <v>170</v>
      </c>
      <c r="D43" s="396"/>
      <c r="E43" s="434"/>
      <c r="F43" s="164">
        <f>F44+F45+F49+F51+F54</f>
        <v>9385600</v>
      </c>
      <c r="G43" s="164">
        <f>G44+G45+G49+G51+G54+G50+G52</f>
        <v>15783728</v>
      </c>
    </row>
    <row r="44" spans="1:7" x14ac:dyDescent="0.25">
      <c r="A44" s="26"/>
      <c r="B44" s="2"/>
      <c r="C44" s="2" t="s">
        <v>171</v>
      </c>
      <c r="D44" s="398" t="s">
        <v>172</v>
      </c>
      <c r="E44" s="419"/>
      <c r="F44" s="1">
        <v>350000</v>
      </c>
      <c r="G44" s="1">
        <v>350000</v>
      </c>
    </row>
    <row r="45" spans="1:7" x14ac:dyDescent="0.25">
      <c r="A45" s="26"/>
      <c r="B45" s="2"/>
      <c r="C45" s="2" t="s">
        <v>171</v>
      </c>
      <c r="D45" s="398" t="s">
        <v>172</v>
      </c>
      <c r="E45" s="419"/>
      <c r="F45" s="1">
        <f>F46+F47+F48</f>
        <v>4595600</v>
      </c>
      <c r="G45" s="1">
        <f>G46+G47+G48</f>
        <v>4682600</v>
      </c>
    </row>
    <row r="46" spans="1:7" x14ac:dyDescent="0.25">
      <c r="A46" s="26"/>
      <c r="B46" s="2"/>
      <c r="C46" s="2"/>
      <c r="D46" s="2"/>
      <c r="E46" s="2" t="s">
        <v>173</v>
      </c>
      <c r="F46" s="1">
        <v>2070000</v>
      </c>
      <c r="G46" s="1">
        <v>2070000</v>
      </c>
    </row>
    <row r="47" spans="1:7" x14ac:dyDescent="0.25">
      <c r="A47" s="26"/>
      <c r="B47" s="2"/>
      <c r="C47" s="2"/>
      <c r="D47" s="2"/>
      <c r="E47" s="2" t="s">
        <v>174</v>
      </c>
      <c r="F47" s="1">
        <v>2200000</v>
      </c>
      <c r="G47" s="1">
        <v>2200000</v>
      </c>
    </row>
    <row r="48" spans="1:7" x14ac:dyDescent="0.25">
      <c r="A48" s="26"/>
      <c r="B48" s="2"/>
      <c r="C48" s="2"/>
      <c r="D48" s="2"/>
      <c r="E48" s="2" t="s">
        <v>382</v>
      </c>
      <c r="F48" s="1">
        <v>325600</v>
      </c>
      <c r="G48" s="1">
        <v>412600</v>
      </c>
    </row>
    <row r="49" spans="1:7" x14ac:dyDescent="0.25">
      <c r="A49" s="26"/>
      <c r="B49" s="2"/>
      <c r="C49" s="2" t="s">
        <v>175</v>
      </c>
      <c r="D49" s="398" t="s">
        <v>176</v>
      </c>
      <c r="E49" s="419"/>
      <c r="F49" s="1">
        <v>3400000</v>
      </c>
      <c r="G49" s="1">
        <v>3402464</v>
      </c>
    </row>
    <row r="50" spans="1:7" x14ac:dyDescent="0.25">
      <c r="A50" s="26"/>
      <c r="B50" s="2"/>
      <c r="C50" s="2" t="s">
        <v>399</v>
      </c>
      <c r="D50" s="398" t="s">
        <v>398</v>
      </c>
      <c r="E50" s="419"/>
      <c r="F50" s="1">
        <v>0</v>
      </c>
      <c r="G50" s="1">
        <v>4958664</v>
      </c>
    </row>
    <row r="51" spans="1:7" x14ac:dyDescent="0.25">
      <c r="A51" s="26"/>
      <c r="B51" s="2"/>
      <c r="C51" s="2" t="s">
        <v>177</v>
      </c>
      <c r="D51" s="398" t="s">
        <v>178</v>
      </c>
      <c r="E51" s="419"/>
      <c r="F51" s="1">
        <v>1000000</v>
      </c>
      <c r="G51" s="1">
        <v>1000000</v>
      </c>
    </row>
    <row r="52" spans="1:7" x14ac:dyDescent="0.25">
      <c r="A52" s="26"/>
      <c r="B52" s="2"/>
      <c r="C52" s="2" t="s">
        <v>427</v>
      </c>
      <c r="D52" s="398" t="s">
        <v>428</v>
      </c>
      <c r="E52" s="419"/>
      <c r="F52" s="1">
        <v>0</v>
      </c>
      <c r="G52" s="1">
        <v>1350000</v>
      </c>
    </row>
    <row r="53" spans="1:7" x14ac:dyDescent="0.25">
      <c r="A53" s="26"/>
      <c r="B53" s="2"/>
      <c r="C53" s="2" t="s">
        <v>383</v>
      </c>
      <c r="D53" s="398" t="s">
        <v>384</v>
      </c>
      <c r="E53" s="419"/>
      <c r="F53" s="1">
        <v>0</v>
      </c>
      <c r="G53" s="1">
        <v>0</v>
      </c>
    </row>
    <row r="54" spans="1:7" x14ac:dyDescent="0.25">
      <c r="A54" s="26"/>
      <c r="B54" s="2"/>
      <c r="C54" s="2" t="s">
        <v>242</v>
      </c>
      <c r="D54" s="398" t="s">
        <v>243</v>
      </c>
      <c r="E54" s="419"/>
      <c r="F54" s="1">
        <v>40000</v>
      </c>
      <c r="G54" s="1">
        <v>40000</v>
      </c>
    </row>
    <row r="55" spans="1:7" x14ac:dyDescent="0.25">
      <c r="A55" s="315" t="s">
        <v>179</v>
      </c>
      <c r="B55" s="316"/>
      <c r="C55" s="443" t="s">
        <v>180</v>
      </c>
      <c r="D55" s="444"/>
      <c r="E55" s="445"/>
      <c r="F55" s="317">
        <f>F56</f>
        <v>7568000</v>
      </c>
      <c r="G55" s="317">
        <f>G56</f>
        <v>8092005</v>
      </c>
    </row>
    <row r="56" spans="1:7" x14ac:dyDescent="0.25">
      <c r="A56" s="26"/>
      <c r="B56" s="2"/>
      <c r="C56" s="2" t="s">
        <v>377</v>
      </c>
      <c r="D56" s="398" t="s">
        <v>378</v>
      </c>
      <c r="E56" s="419"/>
      <c r="F56" s="1">
        <v>7568000</v>
      </c>
      <c r="G56" s="1">
        <v>8092005</v>
      </c>
    </row>
    <row r="57" spans="1:7" x14ac:dyDescent="0.25">
      <c r="A57" s="27" t="s">
        <v>181</v>
      </c>
      <c r="B57" s="4"/>
      <c r="C57" s="395" t="s">
        <v>182</v>
      </c>
      <c r="D57" s="396"/>
      <c r="E57" s="434"/>
      <c r="F57" s="164">
        <f>F58</f>
        <v>0</v>
      </c>
      <c r="G57" s="164">
        <f>G58</f>
        <v>991938</v>
      </c>
    </row>
    <row r="58" spans="1:7" x14ac:dyDescent="0.25">
      <c r="A58" s="26"/>
      <c r="B58" s="2" t="s">
        <v>183</v>
      </c>
      <c r="C58" s="336"/>
      <c r="D58" s="327" t="s">
        <v>184</v>
      </c>
      <c r="E58" s="335"/>
      <c r="F58" s="1">
        <v>0</v>
      </c>
      <c r="G58" s="1">
        <v>991938</v>
      </c>
    </row>
    <row r="59" spans="1:7" x14ac:dyDescent="0.25">
      <c r="A59" s="27" t="s">
        <v>185</v>
      </c>
      <c r="B59" s="4"/>
      <c r="C59" s="395" t="s">
        <v>186</v>
      </c>
      <c r="D59" s="396"/>
      <c r="E59" s="434"/>
      <c r="F59" s="163">
        <f>F60</f>
        <v>19931400</v>
      </c>
      <c r="G59" s="163">
        <f>G60</f>
        <v>19931400</v>
      </c>
    </row>
    <row r="60" spans="1:7" ht="24" customHeight="1" x14ac:dyDescent="0.25">
      <c r="A60" s="26"/>
      <c r="B60" s="2" t="s">
        <v>187</v>
      </c>
      <c r="C60" s="2"/>
      <c r="D60" s="420" t="s">
        <v>251</v>
      </c>
      <c r="E60" s="422"/>
      <c r="F60" s="1">
        <v>19931400</v>
      </c>
      <c r="G60" s="1">
        <v>19931400</v>
      </c>
    </row>
    <row r="61" spans="1:7" x14ac:dyDescent="0.25">
      <c r="A61" s="27" t="s">
        <v>188</v>
      </c>
      <c r="B61" s="4"/>
      <c r="C61" s="395" t="s">
        <v>189</v>
      </c>
      <c r="D61" s="396"/>
      <c r="E61" s="434"/>
      <c r="F61" s="164">
        <f>F62</f>
        <v>27100000</v>
      </c>
      <c r="G61" s="164">
        <f>G62</f>
        <v>19662733</v>
      </c>
    </row>
    <row r="62" spans="1:7" x14ac:dyDescent="0.25">
      <c r="A62" s="26"/>
      <c r="B62" s="5" t="s">
        <v>190</v>
      </c>
      <c r="C62" s="5"/>
      <c r="D62" s="377" t="s">
        <v>191</v>
      </c>
      <c r="E62" s="391"/>
      <c r="F62" s="165">
        <f>F63+F64</f>
        <v>27100000</v>
      </c>
      <c r="G62" s="165">
        <f>G63+G64</f>
        <v>19662733</v>
      </c>
    </row>
    <row r="63" spans="1:7" x14ac:dyDescent="0.25">
      <c r="A63" s="26"/>
      <c r="B63" s="2"/>
      <c r="C63" s="2" t="s">
        <v>192</v>
      </c>
      <c r="D63" s="2"/>
      <c r="E63" s="2" t="s">
        <v>193</v>
      </c>
      <c r="F63" s="166">
        <v>27100000</v>
      </c>
      <c r="G63" s="166">
        <v>19662733</v>
      </c>
    </row>
    <row r="64" spans="1:7" x14ac:dyDescent="0.25">
      <c r="A64" s="26"/>
      <c r="B64" s="2"/>
      <c r="C64" s="2" t="s">
        <v>194</v>
      </c>
      <c r="D64" s="2"/>
      <c r="E64" s="2" t="s">
        <v>195</v>
      </c>
      <c r="F64" s="1">
        <v>0</v>
      </c>
      <c r="G64" s="1">
        <v>0</v>
      </c>
    </row>
    <row r="65" spans="1:7" ht="15.75" thickBot="1" x14ac:dyDescent="0.3">
      <c r="A65" s="28"/>
      <c r="B65" s="29"/>
      <c r="C65" s="440" t="s">
        <v>196</v>
      </c>
      <c r="D65" s="441"/>
      <c r="E65" s="442"/>
      <c r="F65" s="160">
        <f>F9+F30+F32+F43+F57+F61+F59+F55</f>
        <v>257037469</v>
      </c>
      <c r="G65" s="160">
        <f>G9+G30+G32+G43+G57+G61+G59+G55</f>
        <v>303373584</v>
      </c>
    </row>
  </sheetData>
  <mergeCells count="43">
    <mergeCell ref="C61:E61"/>
    <mergeCell ref="D62:E62"/>
    <mergeCell ref="C65:E65"/>
    <mergeCell ref="D56:E56"/>
    <mergeCell ref="C55:E55"/>
    <mergeCell ref="C57:E57"/>
    <mergeCell ref="C59:E59"/>
    <mergeCell ref="D50:E50"/>
    <mergeCell ref="D51:E51"/>
    <mergeCell ref="D52:E52"/>
    <mergeCell ref="D53:E53"/>
    <mergeCell ref="D54:E54"/>
    <mergeCell ref="D42:E42"/>
    <mergeCell ref="C43:E43"/>
    <mergeCell ref="D44:E44"/>
    <mergeCell ref="D45:E45"/>
    <mergeCell ref="D49:E49"/>
    <mergeCell ref="D36:E36"/>
    <mergeCell ref="D37:E37"/>
    <mergeCell ref="D39:E39"/>
    <mergeCell ref="D40:E40"/>
    <mergeCell ref="D41:E41"/>
    <mergeCell ref="D26:E26"/>
    <mergeCell ref="C30:E30"/>
    <mergeCell ref="D31:E31"/>
    <mergeCell ref="C32:E32"/>
    <mergeCell ref="D33:E33"/>
    <mergeCell ref="G5:G7"/>
    <mergeCell ref="D60:E60"/>
    <mergeCell ref="A1:F1"/>
    <mergeCell ref="A2:F2"/>
    <mergeCell ref="A3:F3"/>
    <mergeCell ref="A5:E7"/>
    <mergeCell ref="F5:F7"/>
    <mergeCell ref="C9:E9"/>
    <mergeCell ref="D10:E10"/>
    <mergeCell ref="D11:E11"/>
    <mergeCell ref="D19:E19"/>
    <mergeCell ref="D20:E20"/>
    <mergeCell ref="D21:E21"/>
    <mergeCell ref="D22:E22"/>
    <mergeCell ref="D23:E23"/>
    <mergeCell ref="D24:E24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C12" sqref="C12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199"/>
      <c r="B1" s="423" t="s">
        <v>445</v>
      </c>
      <c r="C1" s="451"/>
      <c r="D1" s="451"/>
      <c r="E1" s="451"/>
      <c r="F1" s="451"/>
      <c r="G1" s="312"/>
    </row>
    <row r="2" spans="1:7" ht="15.75" x14ac:dyDescent="0.25">
      <c r="A2" s="225"/>
      <c r="B2" s="452" t="s">
        <v>213</v>
      </c>
      <c r="C2" s="453"/>
      <c r="D2" s="453"/>
      <c r="E2" s="453"/>
      <c r="F2" s="454"/>
    </row>
    <row r="3" spans="1:7" x14ac:dyDescent="0.25">
      <c r="A3" s="455" t="s">
        <v>425</v>
      </c>
      <c r="B3" s="456"/>
      <c r="C3" s="456"/>
      <c r="D3" s="456"/>
      <c r="E3" s="456"/>
      <c r="F3" s="457"/>
    </row>
    <row r="4" spans="1:7" x14ac:dyDescent="0.25">
      <c r="A4" s="458"/>
      <c r="B4" s="459"/>
      <c r="C4" s="459"/>
      <c r="D4" s="459"/>
      <c r="E4" s="459"/>
      <c r="F4" s="460"/>
    </row>
    <row r="5" spans="1:7" ht="15.75" x14ac:dyDescent="0.25">
      <c r="A5" s="200"/>
      <c r="B5" s="201"/>
      <c r="C5" s="461" t="s">
        <v>1</v>
      </c>
      <c r="D5" s="417"/>
      <c r="E5" s="417"/>
      <c r="F5" s="462"/>
    </row>
    <row r="6" spans="1:7" x14ac:dyDescent="0.25">
      <c r="A6" s="463" t="s">
        <v>272</v>
      </c>
      <c r="B6" s="465" t="s">
        <v>199</v>
      </c>
      <c r="C6" s="468" t="s">
        <v>273</v>
      </c>
      <c r="D6" s="470" t="s">
        <v>274</v>
      </c>
      <c r="E6" s="472" t="s">
        <v>275</v>
      </c>
      <c r="F6" s="448" t="s">
        <v>276</v>
      </c>
    </row>
    <row r="7" spans="1:7" x14ac:dyDescent="0.25">
      <c r="A7" s="464"/>
      <c r="B7" s="466"/>
      <c r="C7" s="469"/>
      <c r="D7" s="471"/>
      <c r="E7" s="473"/>
      <c r="F7" s="449"/>
    </row>
    <row r="8" spans="1:7" x14ac:dyDescent="0.25">
      <c r="A8" s="464"/>
      <c r="B8" s="467"/>
      <c r="C8" s="469"/>
      <c r="D8" s="471"/>
      <c r="E8" s="473"/>
      <c r="F8" s="450"/>
    </row>
    <row r="9" spans="1:7" ht="15.75" x14ac:dyDescent="0.25">
      <c r="A9" s="202"/>
      <c r="B9" s="3"/>
      <c r="C9" s="203"/>
      <c r="D9" s="203"/>
      <c r="E9" s="3"/>
      <c r="F9" s="181"/>
    </row>
    <row r="10" spans="1:7" ht="15.75" x14ac:dyDescent="0.25">
      <c r="A10" s="204" t="s">
        <v>277</v>
      </c>
      <c r="B10" s="205" t="s">
        <v>278</v>
      </c>
      <c r="C10" s="206">
        <v>22617671</v>
      </c>
      <c r="D10" s="207"/>
      <c r="E10" s="208"/>
      <c r="F10" s="209">
        <f t="shared" ref="F10:F19" si="0">SUM(C10:E10)</f>
        <v>22617671</v>
      </c>
    </row>
    <row r="11" spans="1:7" ht="15.75" x14ac:dyDescent="0.25">
      <c r="A11" s="210" t="s">
        <v>279</v>
      </c>
      <c r="B11" s="211" t="s">
        <v>280</v>
      </c>
      <c r="C11" s="212">
        <v>116601000</v>
      </c>
      <c r="D11" s="212"/>
      <c r="E11" s="213"/>
      <c r="F11" s="209">
        <f t="shared" si="0"/>
        <v>116601000</v>
      </c>
    </row>
    <row r="12" spans="1:7" ht="15.75" x14ac:dyDescent="0.25">
      <c r="A12" s="210" t="s">
        <v>281</v>
      </c>
      <c r="B12" s="214" t="s">
        <v>282</v>
      </c>
      <c r="C12" s="212">
        <v>350000</v>
      </c>
      <c r="D12" s="212"/>
      <c r="E12" s="213"/>
      <c r="F12" s="209">
        <f t="shared" si="0"/>
        <v>350000</v>
      </c>
    </row>
    <row r="13" spans="1:7" ht="15.75" x14ac:dyDescent="0.25">
      <c r="A13" s="215" t="s">
        <v>283</v>
      </c>
      <c r="B13" s="216" t="s">
        <v>284</v>
      </c>
      <c r="C13" s="212">
        <v>115810780</v>
      </c>
      <c r="D13" s="212"/>
      <c r="E13" s="213"/>
      <c r="F13" s="209">
        <f t="shared" si="0"/>
        <v>115810780</v>
      </c>
    </row>
    <row r="14" spans="1:7" ht="15.75" x14ac:dyDescent="0.25">
      <c r="A14" s="215" t="s">
        <v>285</v>
      </c>
      <c r="B14" s="216" t="s">
        <v>286</v>
      </c>
      <c r="C14" s="212">
        <v>20162733</v>
      </c>
      <c r="D14" s="212"/>
      <c r="E14" s="213"/>
      <c r="F14" s="209">
        <f t="shared" si="0"/>
        <v>20162733</v>
      </c>
    </row>
    <row r="15" spans="1:7" ht="15.75" x14ac:dyDescent="0.25">
      <c r="A15" s="210" t="s">
        <v>287</v>
      </c>
      <c r="B15" s="216" t="s">
        <v>288</v>
      </c>
      <c r="C15" s="212">
        <v>6000000</v>
      </c>
      <c r="D15" s="212"/>
      <c r="E15" s="213"/>
      <c r="F15" s="209">
        <f t="shared" si="0"/>
        <v>6000000</v>
      </c>
    </row>
    <row r="16" spans="1:7" ht="15.75" x14ac:dyDescent="0.25">
      <c r="A16" s="210" t="s">
        <v>303</v>
      </c>
      <c r="B16" s="216" t="s">
        <v>390</v>
      </c>
      <c r="C16" s="212">
        <v>0</v>
      </c>
      <c r="D16" s="212"/>
      <c r="E16" s="213"/>
      <c r="F16" s="209">
        <f t="shared" si="0"/>
        <v>0</v>
      </c>
    </row>
    <row r="17" spans="1:6" ht="15.75" x14ac:dyDescent="0.25">
      <c r="A17" s="210" t="s">
        <v>289</v>
      </c>
      <c r="B17" s="217" t="s">
        <v>290</v>
      </c>
      <c r="C17" s="218">
        <v>19931400</v>
      </c>
      <c r="D17" s="218"/>
      <c r="E17" s="219"/>
      <c r="F17" s="209">
        <f t="shared" si="0"/>
        <v>19931400</v>
      </c>
    </row>
    <row r="18" spans="1:6" ht="15.75" x14ac:dyDescent="0.25">
      <c r="A18" s="210" t="s">
        <v>292</v>
      </c>
      <c r="B18" s="220" t="s">
        <v>293</v>
      </c>
      <c r="C18" s="221">
        <v>900000</v>
      </c>
      <c r="D18" s="221"/>
      <c r="E18" s="222"/>
      <c r="F18" s="209">
        <f t="shared" si="0"/>
        <v>900000</v>
      </c>
    </row>
    <row r="19" spans="1:6" ht="15.75" x14ac:dyDescent="0.25">
      <c r="A19" s="210" t="s">
        <v>294</v>
      </c>
      <c r="B19" s="220" t="s">
        <v>295</v>
      </c>
      <c r="C19" s="221">
        <v>1000000</v>
      </c>
      <c r="D19" s="221"/>
      <c r="E19" s="222"/>
      <c r="F19" s="209">
        <f t="shared" si="0"/>
        <v>1000000</v>
      </c>
    </row>
    <row r="20" spans="1:6" ht="16.5" thickBot="1" x14ac:dyDescent="0.3">
      <c r="A20" s="446" t="s">
        <v>296</v>
      </c>
      <c r="B20" s="447"/>
      <c r="C20" s="223">
        <f>SUM(C10:C19)</f>
        <v>303373584</v>
      </c>
      <c r="D20" s="223">
        <f>SUM(D10:D19)</f>
        <v>0</v>
      </c>
      <c r="E20" s="223">
        <f>SUM(E10:E19)</f>
        <v>0</v>
      </c>
      <c r="F20" s="224">
        <f>SUM(F10:F19)</f>
        <v>303373584</v>
      </c>
    </row>
  </sheetData>
  <mergeCells count="12">
    <mergeCell ref="A20:B20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3"/>
  <sheetViews>
    <sheetView view="pageBreakPreview" topLeftCell="A335" zoomScaleNormal="100" zoomScaleSheetLayoutView="100" workbookViewId="0">
      <selection activeCell="H56" sqref="H56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4" customWidth="1"/>
    <col min="6" max="6" width="10.5703125" customWidth="1"/>
    <col min="7" max="7" width="13.140625" customWidth="1"/>
    <col min="8" max="8" width="12.140625" customWidth="1"/>
  </cols>
  <sheetData>
    <row r="1" spans="1:8" x14ac:dyDescent="0.25">
      <c r="A1" s="567" t="s">
        <v>446</v>
      </c>
      <c r="B1" s="568"/>
      <c r="C1" s="568"/>
      <c r="D1" s="568"/>
      <c r="E1" s="568"/>
      <c r="F1" s="568"/>
    </row>
    <row r="2" spans="1:8" x14ac:dyDescent="0.25">
      <c r="A2" s="569"/>
      <c r="B2" s="570"/>
      <c r="C2" s="570"/>
      <c r="D2" s="570"/>
      <c r="E2" s="570"/>
      <c r="F2" s="570"/>
    </row>
    <row r="3" spans="1:8" x14ac:dyDescent="0.25">
      <c r="A3" s="411" t="s">
        <v>0</v>
      </c>
      <c r="B3" s="571"/>
      <c r="C3" s="571"/>
      <c r="D3" s="571"/>
      <c r="E3" s="571"/>
      <c r="F3" s="571"/>
    </row>
    <row r="4" spans="1:8" x14ac:dyDescent="0.25">
      <c r="A4" s="411" t="s">
        <v>424</v>
      </c>
      <c r="B4" s="571"/>
      <c r="C4" s="571"/>
      <c r="D4" s="571"/>
      <c r="E4" s="571"/>
      <c r="F4" s="571"/>
    </row>
    <row r="5" spans="1:8" x14ac:dyDescent="0.25">
      <c r="A5" s="411" t="s">
        <v>209</v>
      </c>
      <c r="B5" s="571"/>
      <c r="C5" s="571"/>
      <c r="D5" s="571"/>
      <c r="E5" s="571"/>
      <c r="F5" s="571"/>
    </row>
    <row r="6" spans="1:8" x14ac:dyDescent="0.25">
      <c r="A6" s="126"/>
      <c r="B6" s="23"/>
      <c r="C6" s="23"/>
      <c r="D6" s="23"/>
      <c r="E6" s="23"/>
      <c r="F6" s="23" t="s">
        <v>1</v>
      </c>
    </row>
    <row r="7" spans="1:8" ht="15" customHeight="1" x14ac:dyDescent="0.25">
      <c r="A7" s="559" t="s">
        <v>2</v>
      </c>
      <c r="B7" s="560"/>
      <c r="C7" s="560"/>
      <c r="D7" s="560"/>
      <c r="E7" s="560"/>
      <c r="F7" s="562" t="s">
        <v>3</v>
      </c>
      <c r="G7" s="543" t="s">
        <v>409</v>
      </c>
      <c r="H7" s="543" t="s">
        <v>409</v>
      </c>
    </row>
    <row r="8" spans="1:8" ht="26.25" customHeight="1" x14ac:dyDescent="0.25">
      <c r="A8" s="561"/>
      <c r="B8" s="560"/>
      <c r="C8" s="560"/>
      <c r="D8" s="560"/>
      <c r="E8" s="560"/>
      <c r="F8" s="563"/>
      <c r="G8" s="544"/>
      <c r="H8" s="544"/>
    </row>
    <row r="9" spans="1:8" x14ac:dyDescent="0.25">
      <c r="A9" s="564" t="s">
        <v>4</v>
      </c>
      <c r="B9" s="565"/>
      <c r="C9" s="565"/>
      <c r="D9" s="565"/>
      <c r="E9" s="566"/>
      <c r="F9" s="37" t="s">
        <v>372</v>
      </c>
      <c r="G9" s="127">
        <f>G10+G14+G17+G37+G56</f>
        <v>45575150</v>
      </c>
      <c r="H9" s="127">
        <f>H10+H14+H17+H37+H56+H59</f>
        <v>85884379</v>
      </c>
    </row>
    <row r="10" spans="1:8" x14ac:dyDescent="0.25">
      <c r="A10" s="38" t="s">
        <v>5</v>
      </c>
      <c r="B10" s="39"/>
      <c r="C10" s="490" t="s">
        <v>6</v>
      </c>
      <c r="D10" s="507"/>
      <c r="E10" s="508"/>
      <c r="F10" s="40"/>
      <c r="G10" s="128">
        <f t="shared" ref="G10:H10" si="0">G11</f>
        <v>18741515</v>
      </c>
      <c r="H10" s="128">
        <f t="shared" si="0"/>
        <v>19841190</v>
      </c>
    </row>
    <row r="11" spans="1:8" x14ac:dyDescent="0.25">
      <c r="A11" s="41"/>
      <c r="B11" s="39" t="s">
        <v>7</v>
      </c>
      <c r="C11" s="39"/>
      <c r="D11" s="490" t="s">
        <v>8</v>
      </c>
      <c r="E11" s="508"/>
      <c r="F11" s="42"/>
      <c r="G11" s="128">
        <f>G12+G13</f>
        <v>18741515</v>
      </c>
      <c r="H11" s="128">
        <f>H12+H13</f>
        <v>19841190</v>
      </c>
    </row>
    <row r="12" spans="1:8" x14ac:dyDescent="0.25">
      <c r="A12" s="41"/>
      <c r="B12" s="43"/>
      <c r="C12" s="43" t="s">
        <v>9</v>
      </c>
      <c r="D12" s="488" t="s">
        <v>10</v>
      </c>
      <c r="E12" s="518"/>
      <c r="F12" s="43"/>
      <c r="G12" s="129">
        <v>18741515</v>
      </c>
      <c r="H12" s="129">
        <v>19841190</v>
      </c>
    </row>
    <row r="13" spans="1:8" x14ac:dyDescent="0.25">
      <c r="A13" s="41"/>
      <c r="B13" s="43"/>
      <c r="C13" s="43" t="s">
        <v>237</v>
      </c>
      <c r="D13" s="488" t="s">
        <v>403</v>
      </c>
      <c r="E13" s="518"/>
      <c r="F13" s="47"/>
      <c r="G13" s="129">
        <v>0</v>
      </c>
      <c r="H13" s="129">
        <v>0</v>
      </c>
    </row>
    <row r="14" spans="1:8" x14ac:dyDescent="0.25">
      <c r="A14" s="38" t="s">
        <v>11</v>
      </c>
      <c r="B14" s="39"/>
      <c r="C14" s="490" t="s">
        <v>12</v>
      </c>
      <c r="D14" s="507"/>
      <c r="E14" s="508"/>
      <c r="F14" s="44"/>
      <c r="G14" s="128">
        <f>SUM(G15:G15)</f>
        <v>472864</v>
      </c>
      <c r="H14" s="128">
        <f>SUM(H15:H15)</f>
        <v>560364</v>
      </c>
    </row>
    <row r="15" spans="1:8" x14ac:dyDescent="0.25">
      <c r="A15" s="41"/>
      <c r="B15" s="43"/>
      <c r="C15" s="43"/>
      <c r="D15" s="488" t="s">
        <v>13</v>
      </c>
      <c r="E15" s="518"/>
      <c r="F15" s="43"/>
      <c r="G15" s="92">
        <v>472864</v>
      </c>
      <c r="H15" s="92">
        <v>560364</v>
      </c>
    </row>
    <row r="16" spans="1:8" x14ac:dyDescent="0.25">
      <c r="A16" s="41"/>
      <c r="B16" s="43"/>
      <c r="C16" s="43"/>
      <c r="D16" s="488" t="s">
        <v>247</v>
      </c>
      <c r="E16" s="518"/>
      <c r="F16" s="43"/>
      <c r="G16" s="92">
        <v>0</v>
      </c>
      <c r="H16" s="92">
        <v>0</v>
      </c>
    </row>
    <row r="17" spans="1:8" x14ac:dyDescent="0.25">
      <c r="A17" s="38" t="s">
        <v>14</v>
      </c>
      <c r="B17" s="39"/>
      <c r="C17" s="490" t="s">
        <v>15</v>
      </c>
      <c r="D17" s="507"/>
      <c r="E17" s="508"/>
      <c r="F17" s="43"/>
      <c r="G17" s="128">
        <f>G18+G21+G22+G31</f>
        <v>9140000</v>
      </c>
      <c r="H17" s="128">
        <f>H18+H21+H22+H31</f>
        <v>15602807</v>
      </c>
    </row>
    <row r="18" spans="1:8" x14ac:dyDescent="0.25">
      <c r="A18" s="41"/>
      <c r="B18" s="39" t="s">
        <v>16</v>
      </c>
      <c r="C18" s="39"/>
      <c r="D18" s="490" t="s">
        <v>17</v>
      </c>
      <c r="E18" s="508"/>
      <c r="F18" s="47"/>
      <c r="G18" s="128">
        <f>G19+G20</f>
        <v>1000000</v>
      </c>
      <c r="H18" s="128">
        <f>H19+H20</f>
        <v>1000000</v>
      </c>
    </row>
    <row r="19" spans="1:8" x14ac:dyDescent="0.25">
      <c r="A19" s="41"/>
      <c r="B19" s="43"/>
      <c r="C19" s="43" t="s">
        <v>18</v>
      </c>
      <c r="D19" s="488" t="s">
        <v>19</v>
      </c>
      <c r="E19" s="518"/>
      <c r="F19" s="47"/>
      <c r="G19" s="129">
        <v>100000</v>
      </c>
      <c r="H19" s="129">
        <v>100000</v>
      </c>
    </row>
    <row r="20" spans="1:8" x14ac:dyDescent="0.25">
      <c r="A20" s="41"/>
      <c r="B20" s="43"/>
      <c r="C20" s="43" t="s">
        <v>20</v>
      </c>
      <c r="D20" s="488" t="s">
        <v>21</v>
      </c>
      <c r="E20" s="518"/>
      <c r="F20" s="43"/>
      <c r="G20" s="92">
        <v>900000</v>
      </c>
      <c r="H20" s="92">
        <v>900000</v>
      </c>
    </row>
    <row r="21" spans="1:8" x14ac:dyDescent="0.25">
      <c r="A21" s="41"/>
      <c r="B21" s="39" t="s">
        <v>22</v>
      </c>
      <c r="C21" s="39"/>
      <c r="D21" s="490" t="s">
        <v>23</v>
      </c>
      <c r="E21" s="508"/>
      <c r="F21" s="43"/>
      <c r="G21" s="128">
        <v>300000</v>
      </c>
      <c r="H21" s="128">
        <v>457000</v>
      </c>
    </row>
    <row r="22" spans="1:8" x14ac:dyDescent="0.25">
      <c r="A22" s="41"/>
      <c r="B22" s="39" t="s">
        <v>27</v>
      </c>
      <c r="C22" s="39"/>
      <c r="D22" s="490" t="s">
        <v>28</v>
      </c>
      <c r="E22" s="508"/>
      <c r="F22" s="43"/>
      <c r="G22" s="128">
        <f>G23+G27+G30+G29</f>
        <v>7180000</v>
      </c>
      <c r="H22" s="128">
        <f>H23+H27+H30+H29+H28</f>
        <v>12088664</v>
      </c>
    </row>
    <row r="23" spans="1:8" x14ac:dyDescent="0.25">
      <c r="A23" s="41"/>
      <c r="B23" s="43"/>
      <c r="C23" s="43" t="s">
        <v>29</v>
      </c>
      <c r="D23" s="488" t="s">
        <v>30</v>
      </c>
      <c r="E23" s="518"/>
      <c r="F23" s="43"/>
      <c r="G23" s="129">
        <f>SUM(G24:G26)</f>
        <v>920000</v>
      </c>
      <c r="H23" s="129">
        <f>SUM(H24:H26)</f>
        <v>920000</v>
      </c>
    </row>
    <row r="24" spans="1:8" x14ac:dyDescent="0.25">
      <c r="A24" s="41"/>
      <c r="B24" s="43"/>
      <c r="C24" s="43"/>
      <c r="D24" s="43"/>
      <c r="E24" s="43" t="s">
        <v>31</v>
      </c>
      <c r="F24" s="43"/>
      <c r="G24" s="92">
        <v>100000</v>
      </c>
      <c r="H24" s="92">
        <v>100000</v>
      </c>
    </row>
    <row r="25" spans="1:8" x14ac:dyDescent="0.25">
      <c r="A25" s="41"/>
      <c r="B25" s="43"/>
      <c r="C25" s="43"/>
      <c r="D25" s="43"/>
      <c r="E25" s="43" t="s">
        <v>32</v>
      </c>
      <c r="F25" s="43"/>
      <c r="G25" s="92">
        <v>600000</v>
      </c>
      <c r="H25" s="92">
        <v>600000</v>
      </c>
    </row>
    <row r="26" spans="1:8" x14ac:dyDescent="0.25">
      <c r="A26" s="41"/>
      <c r="B26" s="43"/>
      <c r="C26" s="43"/>
      <c r="D26" s="43"/>
      <c r="E26" s="43" t="s">
        <v>33</v>
      </c>
      <c r="F26" s="43"/>
      <c r="G26" s="92">
        <v>220000</v>
      </c>
      <c r="H26" s="92">
        <v>220000</v>
      </c>
    </row>
    <row r="27" spans="1:8" x14ac:dyDescent="0.25">
      <c r="A27" s="41"/>
      <c r="B27" s="43"/>
      <c r="C27" s="43" t="s">
        <v>34</v>
      </c>
      <c r="D27" s="488" t="s">
        <v>35</v>
      </c>
      <c r="E27" s="518"/>
      <c r="F27" s="43"/>
      <c r="G27" s="92">
        <v>1000000</v>
      </c>
      <c r="H27" s="92">
        <v>1000000</v>
      </c>
    </row>
    <row r="28" spans="1:8" x14ac:dyDescent="0.25">
      <c r="A28" s="91"/>
      <c r="B28" s="78"/>
      <c r="C28" s="78" t="s">
        <v>430</v>
      </c>
      <c r="D28" s="572" t="s">
        <v>398</v>
      </c>
      <c r="E28" s="572"/>
      <c r="F28" s="78"/>
      <c r="G28" s="92">
        <v>0</v>
      </c>
      <c r="H28" s="92">
        <v>5008664</v>
      </c>
    </row>
    <row r="29" spans="1:8" x14ac:dyDescent="0.25">
      <c r="A29" s="48"/>
      <c r="B29" s="49"/>
      <c r="C29" s="49" t="s">
        <v>198</v>
      </c>
      <c r="D29" s="514" t="s">
        <v>239</v>
      </c>
      <c r="E29" s="515"/>
      <c r="F29" s="49"/>
      <c r="G29" s="92">
        <v>1060000</v>
      </c>
      <c r="H29" s="92">
        <v>1060000</v>
      </c>
    </row>
    <row r="30" spans="1:8" x14ac:dyDescent="0.25">
      <c r="A30" s="41"/>
      <c r="B30" s="43"/>
      <c r="C30" s="43" t="s">
        <v>36</v>
      </c>
      <c r="D30" s="573" t="s">
        <v>37</v>
      </c>
      <c r="E30" s="574"/>
      <c r="F30" s="43"/>
      <c r="G30" s="129">
        <v>4200000</v>
      </c>
      <c r="H30" s="129">
        <v>4100000</v>
      </c>
    </row>
    <row r="31" spans="1:8" x14ac:dyDescent="0.25">
      <c r="A31" s="41"/>
      <c r="B31" s="39" t="s">
        <v>39</v>
      </c>
      <c r="C31" s="39"/>
      <c r="D31" s="490" t="s">
        <v>40</v>
      </c>
      <c r="E31" s="508"/>
      <c r="F31" s="43"/>
      <c r="G31" s="128">
        <f>G32+G35+G36+G34</f>
        <v>660000</v>
      </c>
      <c r="H31" s="128">
        <f>H32+H35+H36+H34+H33</f>
        <v>2057143</v>
      </c>
    </row>
    <row r="32" spans="1:8" x14ac:dyDescent="0.25">
      <c r="A32" s="41"/>
      <c r="B32" s="43"/>
      <c r="C32" s="43" t="s">
        <v>41</v>
      </c>
      <c r="D32" s="488" t="s">
        <v>42</v>
      </c>
      <c r="E32" s="518"/>
      <c r="F32" s="43"/>
      <c r="G32" s="92">
        <v>650000</v>
      </c>
      <c r="H32" s="92">
        <v>650000</v>
      </c>
    </row>
    <row r="33" spans="1:8" x14ac:dyDescent="0.25">
      <c r="A33" s="41"/>
      <c r="B33" s="43"/>
      <c r="C33" s="43" t="s">
        <v>431</v>
      </c>
      <c r="D33" s="488" t="s">
        <v>432</v>
      </c>
      <c r="E33" s="518"/>
      <c r="F33" s="43"/>
      <c r="G33" s="92"/>
      <c r="H33" s="92">
        <v>1350000</v>
      </c>
    </row>
    <row r="34" spans="1:8" x14ac:dyDescent="0.25">
      <c r="A34" s="41"/>
      <c r="B34" s="43"/>
      <c r="C34" s="43" t="s">
        <v>375</v>
      </c>
      <c r="D34" s="488" t="s">
        <v>376</v>
      </c>
      <c r="E34" s="518"/>
      <c r="F34" s="43"/>
      <c r="G34" s="92">
        <v>0</v>
      </c>
      <c r="H34" s="92">
        <v>47143</v>
      </c>
    </row>
    <row r="35" spans="1:8" x14ac:dyDescent="0.25">
      <c r="A35" s="41"/>
      <c r="B35" s="43"/>
      <c r="C35" s="43" t="s">
        <v>43</v>
      </c>
      <c r="D35" s="488" t="s">
        <v>44</v>
      </c>
      <c r="E35" s="518"/>
      <c r="F35" s="43"/>
      <c r="G35" s="92">
        <v>0</v>
      </c>
      <c r="H35" s="92">
        <v>0</v>
      </c>
    </row>
    <row r="36" spans="1:8" x14ac:dyDescent="0.25">
      <c r="A36" s="41"/>
      <c r="B36" s="43"/>
      <c r="C36" s="43" t="s">
        <v>43</v>
      </c>
      <c r="D36" s="488" t="s">
        <v>45</v>
      </c>
      <c r="E36" s="518"/>
      <c r="F36" s="43"/>
      <c r="G36" s="92">
        <v>10000</v>
      </c>
      <c r="H36" s="92">
        <v>10000</v>
      </c>
    </row>
    <row r="37" spans="1:8" x14ac:dyDescent="0.25">
      <c r="A37" s="38" t="s">
        <v>46</v>
      </c>
      <c r="B37" s="39"/>
      <c r="C37" s="490" t="s">
        <v>47</v>
      </c>
      <c r="D37" s="507"/>
      <c r="E37" s="508"/>
      <c r="F37" s="39"/>
      <c r="G37" s="128">
        <f>G40+G54+G39+G38</f>
        <v>17220771</v>
      </c>
      <c r="H37" s="128">
        <f>H40+H54+H39+H38</f>
        <v>38512348</v>
      </c>
    </row>
    <row r="38" spans="1:8" x14ac:dyDescent="0.25">
      <c r="A38" s="38"/>
      <c r="B38" s="39"/>
      <c r="C38" s="43" t="s">
        <v>244</v>
      </c>
      <c r="D38" s="488" t="s">
        <v>245</v>
      </c>
      <c r="E38" s="518"/>
      <c r="F38" s="43"/>
      <c r="G38" s="129">
        <v>0</v>
      </c>
      <c r="H38" s="129">
        <v>1737411</v>
      </c>
    </row>
    <row r="39" spans="1:8" x14ac:dyDescent="0.25">
      <c r="A39" s="38"/>
      <c r="B39" s="39"/>
      <c r="C39" s="43" t="s">
        <v>218</v>
      </c>
      <c r="D39" s="488" t="s">
        <v>219</v>
      </c>
      <c r="E39" s="518"/>
      <c r="F39" s="43"/>
      <c r="G39" s="92">
        <v>10694985</v>
      </c>
      <c r="H39" s="92">
        <v>10742914</v>
      </c>
    </row>
    <row r="40" spans="1:8" x14ac:dyDescent="0.25">
      <c r="A40" s="41"/>
      <c r="B40" s="43"/>
      <c r="C40" s="43" t="s">
        <v>49</v>
      </c>
      <c r="D40" s="488" t="s">
        <v>50</v>
      </c>
      <c r="E40" s="518"/>
      <c r="F40" s="43"/>
      <c r="G40" s="129">
        <f>G41+G42+G51</f>
        <v>3625000</v>
      </c>
      <c r="H40" s="129">
        <f>H41+H42+H51</f>
        <v>3625000</v>
      </c>
    </row>
    <row r="41" spans="1:8" x14ac:dyDescent="0.25">
      <c r="A41" s="41"/>
      <c r="B41" s="43"/>
      <c r="C41" s="43"/>
      <c r="D41" s="43"/>
      <c r="E41" s="43" t="s">
        <v>51</v>
      </c>
      <c r="F41" s="43"/>
      <c r="G41" s="92">
        <v>450000</v>
      </c>
      <c r="H41" s="92">
        <v>450000</v>
      </c>
    </row>
    <row r="42" spans="1:8" x14ac:dyDescent="0.25">
      <c r="A42" s="41"/>
      <c r="B42" s="43"/>
      <c r="C42" s="43"/>
      <c r="D42" s="43"/>
      <c r="E42" s="43" t="s">
        <v>52</v>
      </c>
      <c r="F42" s="42"/>
      <c r="G42" s="129">
        <f>G43+G44+G45+G47+G48+G49+G50+G52+G46+G53</f>
        <v>2875000</v>
      </c>
      <c r="H42" s="129">
        <f>H43+H44+H45+H47+H48+H49+H50+H52+H46+H53</f>
        <v>2875000</v>
      </c>
    </row>
    <row r="43" spans="1:8" x14ac:dyDescent="0.25">
      <c r="A43" s="41"/>
      <c r="B43" s="43"/>
      <c r="C43" s="43"/>
      <c r="D43" s="43"/>
      <c r="E43" s="43" t="s">
        <v>53</v>
      </c>
      <c r="F43" s="43"/>
      <c r="G43" s="92">
        <v>600000</v>
      </c>
      <c r="H43" s="92">
        <v>600000</v>
      </c>
    </row>
    <row r="44" spans="1:8" x14ac:dyDescent="0.25">
      <c r="A44" s="41"/>
      <c r="B44" s="43"/>
      <c r="C44" s="43"/>
      <c r="D44" s="43"/>
      <c r="E44" s="43" t="s">
        <v>54</v>
      </c>
      <c r="F44" s="43"/>
      <c r="G44" s="92">
        <v>600000</v>
      </c>
      <c r="H44" s="92">
        <v>600000</v>
      </c>
    </row>
    <row r="45" spans="1:8" x14ac:dyDescent="0.25">
      <c r="A45" s="41"/>
      <c r="B45" s="43"/>
      <c r="C45" s="43"/>
      <c r="D45" s="43"/>
      <c r="E45" s="43" t="s">
        <v>55</v>
      </c>
      <c r="F45" s="43"/>
      <c r="G45" s="92">
        <v>450000</v>
      </c>
      <c r="H45" s="92">
        <v>450000</v>
      </c>
    </row>
    <row r="46" spans="1:8" x14ac:dyDescent="0.25">
      <c r="A46" s="41"/>
      <c r="B46" s="43"/>
      <c r="C46" s="43"/>
      <c r="D46" s="43"/>
      <c r="E46" s="43" t="s">
        <v>394</v>
      </c>
      <c r="F46" s="43"/>
      <c r="G46" s="92">
        <v>450000</v>
      </c>
      <c r="H46" s="92">
        <v>450000</v>
      </c>
    </row>
    <row r="47" spans="1:8" x14ac:dyDescent="0.25">
      <c r="A47" s="41"/>
      <c r="B47" s="43"/>
      <c r="C47" s="43"/>
      <c r="D47" s="43"/>
      <c r="E47" s="43" t="s">
        <v>56</v>
      </c>
      <c r="F47" s="43"/>
      <c r="G47" s="92">
        <v>200000</v>
      </c>
      <c r="H47" s="92">
        <v>200000</v>
      </c>
    </row>
    <row r="48" spans="1:8" x14ac:dyDescent="0.25">
      <c r="A48" s="41"/>
      <c r="B48" s="43"/>
      <c r="C48" s="43"/>
      <c r="D48" s="43"/>
      <c r="E48" s="43" t="s">
        <v>57</v>
      </c>
      <c r="F48" s="43"/>
      <c r="G48" s="92">
        <v>0</v>
      </c>
      <c r="H48" s="92">
        <v>0</v>
      </c>
    </row>
    <row r="49" spans="1:8" x14ac:dyDescent="0.25">
      <c r="A49" s="41"/>
      <c r="B49" s="43"/>
      <c r="C49" s="43"/>
      <c r="D49" s="43"/>
      <c r="E49" s="43" t="s">
        <v>233</v>
      </c>
      <c r="F49" s="43"/>
      <c r="G49" s="92">
        <v>10000</v>
      </c>
      <c r="H49" s="92">
        <v>10000</v>
      </c>
    </row>
    <row r="50" spans="1:8" x14ac:dyDescent="0.25">
      <c r="A50" s="41"/>
      <c r="B50" s="43"/>
      <c r="C50" s="43"/>
      <c r="D50" s="43"/>
      <c r="E50" s="43" t="s">
        <v>220</v>
      </c>
      <c r="F50" s="43"/>
      <c r="G50" s="92">
        <v>450000</v>
      </c>
      <c r="H50" s="92">
        <v>450000</v>
      </c>
    </row>
    <row r="51" spans="1:8" x14ac:dyDescent="0.25">
      <c r="A51" s="41"/>
      <c r="B51" s="43"/>
      <c r="C51" s="43"/>
      <c r="D51" s="43"/>
      <c r="E51" s="43" t="s">
        <v>221</v>
      </c>
      <c r="F51" s="43"/>
      <c r="G51" s="92">
        <v>300000</v>
      </c>
      <c r="H51" s="92">
        <v>300000</v>
      </c>
    </row>
    <row r="52" spans="1:8" x14ac:dyDescent="0.25">
      <c r="A52" s="41"/>
      <c r="B52" s="43"/>
      <c r="C52" s="43"/>
      <c r="D52" s="43"/>
      <c r="E52" s="43" t="s">
        <v>234</v>
      </c>
      <c r="F52" s="43"/>
      <c r="G52" s="92">
        <v>65000</v>
      </c>
      <c r="H52" s="92">
        <v>65000</v>
      </c>
    </row>
    <row r="53" spans="1:8" x14ac:dyDescent="0.25">
      <c r="A53" s="41"/>
      <c r="B53" s="43"/>
      <c r="C53" s="43"/>
      <c r="D53" s="43"/>
      <c r="E53" s="43" t="s">
        <v>396</v>
      </c>
      <c r="F53" s="43"/>
      <c r="G53" s="92">
        <v>50000</v>
      </c>
      <c r="H53" s="92">
        <v>50000</v>
      </c>
    </row>
    <row r="54" spans="1:8" x14ac:dyDescent="0.25">
      <c r="A54" s="41"/>
      <c r="B54" s="43"/>
      <c r="C54" s="43" t="s">
        <v>58</v>
      </c>
      <c r="D54" s="488" t="s">
        <v>59</v>
      </c>
      <c r="E54" s="518"/>
      <c r="F54" s="43"/>
      <c r="G54" s="90">
        <f t="shared" ref="G54:H54" si="1">G55</f>
        <v>2900786</v>
      </c>
      <c r="H54" s="90">
        <f t="shared" si="1"/>
        <v>22407023</v>
      </c>
    </row>
    <row r="55" spans="1:8" x14ac:dyDescent="0.25">
      <c r="A55" s="41"/>
      <c r="B55" s="43"/>
      <c r="C55" s="43"/>
      <c r="D55" s="43"/>
      <c r="E55" s="43" t="s">
        <v>60</v>
      </c>
      <c r="F55" s="43"/>
      <c r="G55" s="92">
        <v>2900786</v>
      </c>
      <c r="H55" s="92">
        <v>22407023</v>
      </c>
    </row>
    <row r="56" spans="1:8" x14ac:dyDescent="0.25">
      <c r="A56" s="51" t="s">
        <v>100</v>
      </c>
      <c r="B56" s="43"/>
      <c r="C56" s="575" t="s">
        <v>101</v>
      </c>
      <c r="D56" s="576"/>
      <c r="E56" s="577"/>
      <c r="F56" s="43"/>
      <c r="G56" s="128">
        <f>G57</f>
        <v>0</v>
      </c>
      <c r="H56" s="128">
        <f>H57+H58</f>
        <v>8357080</v>
      </c>
    </row>
    <row r="57" spans="1:8" x14ac:dyDescent="0.25">
      <c r="A57" s="41"/>
      <c r="B57" s="42"/>
      <c r="C57" s="49">
        <v>71</v>
      </c>
      <c r="D57" s="355" t="s">
        <v>439</v>
      </c>
      <c r="E57" s="356"/>
      <c r="F57" s="43"/>
      <c r="G57" s="92"/>
      <c r="H57" s="92">
        <v>6933500</v>
      </c>
    </row>
    <row r="58" spans="1:8" x14ac:dyDescent="0.25">
      <c r="A58" s="58"/>
      <c r="B58" s="78"/>
      <c r="C58" s="49"/>
      <c r="D58" s="357" t="s">
        <v>454</v>
      </c>
      <c r="E58" s="358"/>
      <c r="F58" s="53"/>
      <c r="G58" s="92">
        <v>0</v>
      </c>
      <c r="H58" s="92">
        <v>1423580</v>
      </c>
    </row>
    <row r="59" spans="1:8" x14ac:dyDescent="0.25">
      <c r="A59" s="337" t="s">
        <v>117</v>
      </c>
      <c r="B59" s="71"/>
      <c r="C59" s="516" t="s">
        <v>118</v>
      </c>
      <c r="D59" s="516"/>
      <c r="E59" s="516"/>
      <c r="F59" s="72"/>
      <c r="G59" s="90">
        <f>G60</f>
        <v>0</v>
      </c>
      <c r="H59" s="90">
        <f>H60</f>
        <v>3010590</v>
      </c>
    </row>
    <row r="60" spans="1:8" x14ac:dyDescent="0.25">
      <c r="A60" s="337"/>
      <c r="B60" s="71"/>
      <c r="C60" s="49" t="s">
        <v>433</v>
      </c>
      <c r="D60" s="514" t="s">
        <v>434</v>
      </c>
      <c r="E60" s="515"/>
      <c r="F60" s="53"/>
      <c r="G60" s="92">
        <v>0</v>
      </c>
      <c r="H60" s="92">
        <v>3010590</v>
      </c>
    </row>
    <row r="61" spans="1:8" x14ac:dyDescent="0.25">
      <c r="A61" s="532" t="s">
        <v>68</v>
      </c>
      <c r="B61" s="533"/>
      <c r="C61" s="533"/>
      <c r="D61" s="533"/>
      <c r="E61" s="534"/>
      <c r="F61" s="60"/>
      <c r="G61" s="130">
        <f t="shared" ref="G61" si="2">G62</f>
        <v>3320000</v>
      </c>
      <c r="H61" s="130">
        <f>H62+H76</f>
        <v>3970000</v>
      </c>
    </row>
    <row r="62" spans="1:8" x14ac:dyDescent="0.25">
      <c r="A62" s="38" t="s">
        <v>14</v>
      </c>
      <c r="B62" s="39"/>
      <c r="C62" s="490" t="s">
        <v>15</v>
      </c>
      <c r="D62" s="507"/>
      <c r="E62" s="508"/>
      <c r="F62" s="43"/>
      <c r="G62" s="128">
        <f>G66+G74+G63</f>
        <v>3320000</v>
      </c>
      <c r="H62" s="128">
        <f>H66+H74+H63</f>
        <v>3320000</v>
      </c>
    </row>
    <row r="63" spans="1:8" x14ac:dyDescent="0.25">
      <c r="A63" s="38"/>
      <c r="B63" s="39" t="s">
        <v>16</v>
      </c>
      <c r="C63" s="39"/>
      <c r="D63" s="490" t="s">
        <v>17</v>
      </c>
      <c r="E63" s="508"/>
      <c r="F63" s="43"/>
      <c r="G63" s="128">
        <f>G64+G65</f>
        <v>70000</v>
      </c>
      <c r="H63" s="128">
        <f>H64+H65</f>
        <v>70000</v>
      </c>
    </row>
    <row r="64" spans="1:8" x14ac:dyDescent="0.25">
      <c r="A64" s="38"/>
      <c r="B64" s="39"/>
      <c r="C64" s="43" t="s">
        <v>18</v>
      </c>
      <c r="D64" s="488" t="s">
        <v>19</v>
      </c>
      <c r="E64" s="518"/>
      <c r="F64" s="43"/>
      <c r="G64" s="129">
        <v>30000</v>
      </c>
      <c r="H64" s="129">
        <v>30000</v>
      </c>
    </row>
    <row r="65" spans="1:8" x14ac:dyDescent="0.25">
      <c r="A65" s="38"/>
      <c r="B65" s="43"/>
      <c r="C65" s="43" t="s">
        <v>20</v>
      </c>
      <c r="D65" s="488" t="s">
        <v>21</v>
      </c>
      <c r="E65" s="518"/>
      <c r="F65" s="43"/>
      <c r="G65" s="129">
        <v>40000</v>
      </c>
      <c r="H65" s="129">
        <v>40000</v>
      </c>
    </row>
    <row r="66" spans="1:8" x14ac:dyDescent="0.25">
      <c r="A66" s="41"/>
      <c r="B66" s="39" t="s">
        <v>27</v>
      </c>
      <c r="C66" s="39"/>
      <c r="D66" s="490" t="s">
        <v>28</v>
      </c>
      <c r="E66" s="508"/>
      <c r="F66" s="43"/>
      <c r="G66" s="128">
        <f>G67+G70+G71</f>
        <v>2800000</v>
      </c>
      <c r="H66" s="128">
        <f>H67+H70+H71</f>
        <v>2800000</v>
      </c>
    </row>
    <row r="67" spans="1:8" x14ac:dyDescent="0.25">
      <c r="A67" s="41"/>
      <c r="B67" s="43"/>
      <c r="C67" s="43" t="s">
        <v>29</v>
      </c>
      <c r="D67" s="488" t="s">
        <v>30</v>
      </c>
      <c r="E67" s="518"/>
      <c r="F67" s="43"/>
      <c r="G67" s="129">
        <f>G68+G69</f>
        <v>100000</v>
      </c>
      <c r="H67" s="129">
        <f>H68+H69</f>
        <v>100000</v>
      </c>
    </row>
    <row r="68" spans="1:8" x14ac:dyDescent="0.25">
      <c r="A68" s="41"/>
      <c r="B68" s="43"/>
      <c r="C68" s="43"/>
      <c r="D68" s="43"/>
      <c r="E68" s="43" t="s">
        <v>31</v>
      </c>
      <c r="F68" s="43"/>
      <c r="G68" s="92">
        <v>20000</v>
      </c>
      <c r="H68" s="92">
        <v>20000</v>
      </c>
    </row>
    <row r="69" spans="1:8" x14ac:dyDescent="0.25">
      <c r="A69" s="41"/>
      <c r="B69" s="43"/>
      <c r="C69" s="43"/>
      <c r="D69" s="43"/>
      <c r="E69" s="43" t="s">
        <v>33</v>
      </c>
      <c r="F69" s="43"/>
      <c r="G69" s="92">
        <v>80000</v>
      </c>
      <c r="H69" s="92">
        <v>80000</v>
      </c>
    </row>
    <row r="70" spans="1:8" x14ac:dyDescent="0.25">
      <c r="A70" s="41"/>
      <c r="B70" s="43"/>
      <c r="C70" s="43" t="s">
        <v>34</v>
      </c>
      <c r="D70" s="488" t="s">
        <v>35</v>
      </c>
      <c r="E70" s="518"/>
      <c r="F70" s="43"/>
      <c r="G70" s="92">
        <v>750000</v>
      </c>
      <c r="H70" s="92">
        <v>750000</v>
      </c>
    </row>
    <row r="71" spans="1:8" x14ac:dyDescent="0.25">
      <c r="A71" s="41"/>
      <c r="B71" s="43"/>
      <c r="C71" s="43" t="s">
        <v>36</v>
      </c>
      <c r="D71" s="488" t="s">
        <v>37</v>
      </c>
      <c r="E71" s="518"/>
      <c r="F71" s="43"/>
      <c r="G71" s="129">
        <f>SUM(G72:G73)</f>
        <v>1950000</v>
      </c>
      <c r="H71" s="129">
        <f>SUM(H72:H73)</f>
        <v>1950000</v>
      </c>
    </row>
    <row r="72" spans="1:8" x14ac:dyDescent="0.25">
      <c r="A72" s="41"/>
      <c r="B72" s="43"/>
      <c r="C72" s="43"/>
      <c r="D72" s="43"/>
      <c r="E72" s="43" t="s">
        <v>410</v>
      </c>
      <c r="F72" s="43"/>
      <c r="G72" s="129">
        <v>800000</v>
      </c>
      <c r="H72" s="129">
        <v>800000</v>
      </c>
    </row>
    <row r="73" spans="1:8" x14ac:dyDescent="0.25">
      <c r="A73" s="41"/>
      <c r="B73" s="43"/>
      <c r="C73" s="43"/>
      <c r="D73" s="43"/>
      <c r="E73" s="43" t="s">
        <v>69</v>
      </c>
      <c r="F73" s="43"/>
      <c r="G73" s="92">
        <v>1150000</v>
      </c>
      <c r="H73" s="92">
        <v>1150000</v>
      </c>
    </row>
    <row r="74" spans="1:8" x14ac:dyDescent="0.25">
      <c r="A74" s="41"/>
      <c r="B74" s="39" t="s">
        <v>39</v>
      </c>
      <c r="C74" s="39"/>
      <c r="D74" s="490" t="s">
        <v>40</v>
      </c>
      <c r="E74" s="508"/>
      <c r="F74" s="43"/>
      <c r="G74" s="128">
        <f>G75</f>
        <v>450000</v>
      </c>
      <c r="H74" s="128">
        <f>H75</f>
        <v>450000</v>
      </c>
    </row>
    <row r="75" spans="1:8" x14ac:dyDescent="0.25">
      <c r="A75" s="41"/>
      <c r="B75" s="43"/>
      <c r="C75" s="55" t="s">
        <v>41</v>
      </c>
      <c r="D75" s="488" t="s">
        <v>42</v>
      </c>
      <c r="E75" s="518"/>
      <c r="F75" s="55"/>
      <c r="G75" s="92">
        <v>450000</v>
      </c>
      <c r="H75" s="92">
        <v>450000</v>
      </c>
    </row>
    <row r="76" spans="1:8" x14ac:dyDescent="0.25">
      <c r="A76" s="51" t="s">
        <v>100</v>
      </c>
      <c r="B76" s="43"/>
      <c r="C76" s="575" t="s">
        <v>101</v>
      </c>
      <c r="D76" s="576"/>
      <c r="E76" s="577"/>
      <c r="F76" s="352"/>
      <c r="G76" s="90">
        <f>G77</f>
        <v>0</v>
      </c>
      <c r="H76" s="90">
        <f>H77</f>
        <v>650000</v>
      </c>
    </row>
    <row r="77" spans="1:8" x14ac:dyDescent="0.25">
      <c r="A77" s="41"/>
      <c r="B77" s="42"/>
      <c r="C77" s="49">
        <v>71</v>
      </c>
      <c r="D77" s="353" t="s">
        <v>453</v>
      </c>
      <c r="E77" s="354"/>
      <c r="F77" s="352"/>
      <c r="G77" s="92">
        <v>0</v>
      </c>
      <c r="H77" s="92">
        <v>650000</v>
      </c>
    </row>
    <row r="78" spans="1:8" x14ac:dyDescent="0.25">
      <c r="A78" s="581" t="s">
        <v>211</v>
      </c>
      <c r="B78" s="582"/>
      <c r="C78" s="582"/>
      <c r="D78" s="582"/>
      <c r="E78" s="583"/>
      <c r="F78" s="61"/>
      <c r="G78" s="131">
        <f>G81+G79</f>
        <v>3083029</v>
      </c>
      <c r="H78" s="131">
        <f>H81+H79</f>
        <v>3083029</v>
      </c>
    </row>
    <row r="79" spans="1:8" x14ac:dyDescent="0.25">
      <c r="A79" s="38" t="s">
        <v>46</v>
      </c>
      <c r="B79" s="39"/>
      <c r="C79" s="490" t="s">
        <v>47</v>
      </c>
      <c r="D79" s="507"/>
      <c r="E79" s="508"/>
      <c r="F79" s="318"/>
      <c r="G79" s="90">
        <f>G80</f>
        <v>0</v>
      </c>
      <c r="H79" s="90">
        <f>H80</f>
        <v>0</v>
      </c>
    </row>
    <row r="80" spans="1:8" x14ac:dyDescent="0.25">
      <c r="A80" s="38"/>
      <c r="B80" s="39"/>
      <c r="C80" s="43" t="s">
        <v>244</v>
      </c>
      <c r="D80" s="488" t="s">
        <v>245</v>
      </c>
      <c r="E80" s="518"/>
      <c r="F80" s="318"/>
      <c r="G80" s="90">
        <v>0</v>
      </c>
      <c r="H80" s="90">
        <v>0</v>
      </c>
    </row>
    <row r="81" spans="1:8" x14ac:dyDescent="0.25">
      <c r="A81" s="38" t="s">
        <v>63</v>
      </c>
      <c r="B81" s="43"/>
      <c r="C81" s="490" t="s">
        <v>64</v>
      </c>
      <c r="D81" s="507"/>
      <c r="E81" s="508"/>
      <c r="F81" s="39"/>
      <c r="G81" s="128">
        <f>G82+G83</f>
        <v>3083029</v>
      </c>
      <c r="H81" s="128">
        <f>H82+H83</f>
        <v>3083029</v>
      </c>
    </row>
    <row r="82" spans="1:8" x14ac:dyDescent="0.25">
      <c r="A82" s="38"/>
      <c r="B82" s="43"/>
      <c r="C82" s="39" t="s">
        <v>65</v>
      </c>
      <c r="D82" s="39"/>
      <c r="E82" s="43" t="s">
        <v>66</v>
      </c>
      <c r="F82" s="39"/>
      <c r="G82" s="92">
        <v>3083029</v>
      </c>
      <c r="H82" s="92">
        <v>3083029</v>
      </c>
    </row>
    <row r="83" spans="1:8" x14ac:dyDescent="0.25">
      <c r="A83" s="38"/>
      <c r="B83" s="43"/>
      <c r="C83" s="39"/>
      <c r="D83" s="39"/>
      <c r="E83" s="43" t="s">
        <v>67</v>
      </c>
      <c r="F83" s="39"/>
      <c r="G83" s="92">
        <v>0</v>
      </c>
      <c r="H83" s="92">
        <v>0</v>
      </c>
    </row>
    <row r="84" spans="1:8" x14ac:dyDescent="0.25">
      <c r="A84" s="556" t="s">
        <v>119</v>
      </c>
      <c r="B84" s="557"/>
      <c r="C84" s="557"/>
      <c r="D84" s="557"/>
      <c r="E84" s="557"/>
      <c r="F84" s="558"/>
      <c r="G84" s="131">
        <f>G85</f>
        <v>98622185</v>
      </c>
      <c r="H84" s="131">
        <f>H85</f>
        <v>98622185</v>
      </c>
    </row>
    <row r="85" spans="1:8" x14ac:dyDescent="0.25">
      <c r="A85" s="63" t="s">
        <v>46</v>
      </c>
      <c r="B85" s="64"/>
      <c r="C85" s="578" t="s">
        <v>120</v>
      </c>
      <c r="D85" s="579"/>
      <c r="E85" s="580"/>
      <c r="F85" s="65"/>
      <c r="G85" s="90">
        <f>G86+G89+G90+G91+G87+G92+G88</f>
        <v>98622185</v>
      </c>
      <c r="H85" s="90">
        <f>H86+H89+H90+H91+H87+H92+H88</f>
        <v>98622185</v>
      </c>
    </row>
    <row r="86" spans="1:8" x14ac:dyDescent="0.25">
      <c r="A86" s="63"/>
      <c r="B86" s="64"/>
      <c r="C86" s="64" t="s">
        <v>48</v>
      </c>
      <c r="D86" s="554" t="s">
        <v>426</v>
      </c>
      <c r="E86" s="555"/>
      <c r="F86" s="64"/>
      <c r="G86" s="92">
        <v>28383000</v>
      </c>
      <c r="H86" s="92">
        <v>28383000</v>
      </c>
    </row>
    <row r="87" spans="1:8" x14ac:dyDescent="0.25">
      <c r="A87" s="63"/>
      <c r="B87" s="64"/>
      <c r="C87" s="64"/>
      <c r="D87" s="554" t="s">
        <v>235</v>
      </c>
      <c r="E87" s="555"/>
      <c r="F87" s="64"/>
      <c r="G87" s="92">
        <v>100000</v>
      </c>
      <c r="H87" s="92">
        <v>100000</v>
      </c>
    </row>
    <row r="88" spans="1:8" x14ac:dyDescent="0.25">
      <c r="A88" s="63"/>
      <c r="B88" s="64"/>
      <c r="C88" s="64"/>
      <c r="D88" s="554" t="s">
        <v>389</v>
      </c>
      <c r="E88" s="555"/>
      <c r="F88" s="64"/>
      <c r="G88" s="92">
        <v>53028</v>
      </c>
      <c r="H88" s="92">
        <v>53028</v>
      </c>
    </row>
    <row r="89" spans="1:8" x14ac:dyDescent="0.25">
      <c r="A89" s="63"/>
      <c r="B89" s="64"/>
      <c r="C89" s="65"/>
      <c r="D89" s="554" t="s">
        <v>435</v>
      </c>
      <c r="E89" s="555"/>
      <c r="F89" s="65"/>
      <c r="G89" s="92">
        <v>3369953</v>
      </c>
      <c r="H89" s="92">
        <v>3369953</v>
      </c>
    </row>
    <row r="90" spans="1:8" x14ac:dyDescent="0.25">
      <c r="A90" s="41"/>
      <c r="B90" s="43"/>
      <c r="C90" s="43"/>
      <c r="D90" s="554" t="s">
        <v>121</v>
      </c>
      <c r="E90" s="555"/>
      <c r="F90" s="43"/>
      <c r="G90" s="92">
        <v>64715204</v>
      </c>
      <c r="H90" s="92">
        <v>64715204</v>
      </c>
    </row>
    <row r="91" spans="1:8" x14ac:dyDescent="0.25">
      <c r="A91" s="41"/>
      <c r="B91" s="43"/>
      <c r="C91" s="66"/>
      <c r="D91" s="554" t="s">
        <v>225</v>
      </c>
      <c r="E91" s="555"/>
      <c r="F91" s="66"/>
      <c r="G91" s="92">
        <v>300000</v>
      </c>
      <c r="H91" s="92">
        <v>300000</v>
      </c>
    </row>
    <row r="92" spans="1:8" x14ac:dyDescent="0.25">
      <c r="A92" s="41"/>
      <c r="B92" s="43"/>
      <c r="C92" s="66"/>
      <c r="D92" s="554" t="s">
        <v>238</v>
      </c>
      <c r="E92" s="555"/>
      <c r="F92" s="66"/>
      <c r="G92" s="92">
        <v>1701000</v>
      </c>
      <c r="H92" s="92">
        <v>1701000</v>
      </c>
    </row>
    <row r="93" spans="1:8" x14ac:dyDescent="0.25">
      <c r="A93" s="504" t="s">
        <v>70</v>
      </c>
      <c r="B93" s="505"/>
      <c r="C93" s="505"/>
      <c r="D93" s="505"/>
      <c r="E93" s="506"/>
      <c r="F93" s="68">
        <v>2</v>
      </c>
      <c r="G93" s="130">
        <f t="shared" ref="G93" si="3">G94+G98+G100</f>
        <v>6127850</v>
      </c>
      <c r="H93" s="130">
        <f>H94+H98+H100+H105</f>
        <v>6492450</v>
      </c>
    </row>
    <row r="94" spans="1:8" x14ac:dyDescent="0.25">
      <c r="A94" s="38" t="s">
        <v>5</v>
      </c>
      <c r="B94" s="39"/>
      <c r="C94" s="490" t="s">
        <v>6</v>
      </c>
      <c r="D94" s="507"/>
      <c r="E94" s="508"/>
      <c r="F94" s="43"/>
      <c r="G94" s="128">
        <f>G95</f>
        <v>5634600</v>
      </c>
      <c r="H94" s="128">
        <f>H95</f>
        <v>5634600</v>
      </c>
    </row>
    <row r="95" spans="1:8" x14ac:dyDescent="0.25">
      <c r="A95" s="41"/>
      <c r="B95" s="43" t="s">
        <v>71</v>
      </c>
      <c r="C95" s="43"/>
      <c r="D95" s="488" t="s">
        <v>72</v>
      </c>
      <c r="E95" s="518"/>
      <c r="F95" s="42"/>
      <c r="G95" s="129">
        <f t="shared" ref="G95:H95" si="4">G96+G97</f>
        <v>5634600</v>
      </c>
      <c r="H95" s="129">
        <f t="shared" si="4"/>
        <v>5634600</v>
      </c>
    </row>
    <row r="96" spans="1:8" x14ac:dyDescent="0.25">
      <c r="A96" s="69"/>
      <c r="B96" s="43"/>
      <c r="C96" s="43" t="s">
        <v>73</v>
      </c>
      <c r="D96" s="488" t="s">
        <v>74</v>
      </c>
      <c r="E96" s="518"/>
      <c r="F96" s="47"/>
      <c r="G96" s="132">
        <v>5198400</v>
      </c>
      <c r="H96" s="132">
        <v>5198400</v>
      </c>
    </row>
    <row r="97" spans="1:8" x14ac:dyDescent="0.25">
      <c r="A97" s="69"/>
      <c r="B97" s="43"/>
      <c r="C97" s="43" t="s">
        <v>75</v>
      </c>
      <c r="D97" s="488" t="s">
        <v>76</v>
      </c>
      <c r="E97" s="518"/>
      <c r="F97" s="47"/>
      <c r="G97" s="132">
        <v>436200</v>
      </c>
      <c r="H97" s="132">
        <v>436200</v>
      </c>
    </row>
    <row r="98" spans="1:8" x14ac:dyDescent="0.25">
      <c r="A98" s="38" t="s">
        <v>11</v>
      </c>
      <c r="B98" s="39"/>
      <c r="C98" s="490" t="s">
        <v>12</v>
      </c>
      <c r="D98" s="507"/>
      <c r="E98" s="508"/>
      <c r="F98" s="44"/>
      <c r="G98" s="128">
        <f>G99</f>
        <v>366250</v>
      </c>
      <c r="H98" s="128">
        <f>H99</f>
        <v>366250</v>
      </c>
    </row>
    <row r="99" spans="1:8" x14ac:dyDescent="0.25">
      <c r="A99" s="41"/>
      <c r="B99" s="43"/>
      <c r="C99" s="43"/>
      <c r="D99" s="488" t="s">
        <v>13</v>
      </c>
      <c r="E99" s="518"/>
      <c r="F99" s="43"/>
      <c r="G99" s="92">
        <v>366250</v>
      </c>
      <c r="H99" s="92">
        <v>366250</v>
      </c>
    </row>
    <row r="100" spans="1:8" x14ac:dyDescent="0.25">
      <c r="A100" s="38" t="s">
        <v>14</v>
      </c>
      <c r="B100" s="39"/>
      <c r="C100" s="490" t="s">
        <v>15</v>
      </c>
      <c r="D100" s="507"/>
      <c r="E100" s="508"/>
      <c r="F100" s="43"/>
      <c r="G100" s="90">
        <f t="shared" ref="G100:H100" si="5">G101+G103</f>
        <v>127000</v>
      </c>
      <c r="H100" s="90">
        <f t="shared" si="5"/>
        <v>127000</v>
      </c>
    </row>
    <row r="101" spans="1:8" x14ac:dyDescent="0.25">
      <c r="A101" s="41"/>
      <c r="B101" s="39" t="s">
        <v>16</v>
      </c>
      <c r="C101" s="39"/>
      <c r="D101" s="490" t="s">
        <v>17</v>
      </c>
      <c r="E101" s="508"/>
      <c r="F101" s="43"/>
      <c r="G101" s="90">
        <f t="shared" ref="G101:H101" si="6">G102</f>
        <v>100000</v>
      </c>
      <c r="H101" s="90">
        <f t="shared" si="6"/>
        <v>100000</v>
      </c>
    </row>
    <row r="102" spans="1:8" x14ac:dyDescent="0.25">
      <c r="A102" s="41"/>
      <c r="B102" s="39"/>
      <c r="C102" s="43" t="s">
        <v>20</v>
      </c>
      <c r="D102" s="488" t="s">
        <v>21</v>
      </c>
      <c r="E102" s="518"/>
      <c r="F102" s="43"/>
      <c r="G102" s="92">
        <v>100000</v>
      </c>
      <c r="H102" s="92">
        <v>100000</v>
      </c>
    </row>
    <row r="103" spans="1:8" x14ac:dyDescent="0.25">
      <c r="A103" s="41"/>
      <c r="B103" s="70" t="s">
        <v>39</v>
      </c>
      <c r="C103" s="71"/>
      <c r="D103" s="519" t="s">
        <v>40</v>
      </c>
      <c r="E103" s="508"/>
      <c r="F103" s="43"/>
      <c r="G103" s="90">
        <f>G104</f>
        <v>27000</v>
      </c>
      <c r="H103" s="90">
        <f>H104</f>
        <v>27000</v>
      </c>
    </row>
    <row r="104" spans="1:8" x14ac:dyDescent="0.25">
      <c r="A104" s="41"/>
      <c r="B104" s="54"/>
      <c r="C104" s="121" t="s">
        <v>41</v>
      </c>
      <c r="D104" s="584" t="s">
        <v>42</v>
      </c>
      <c r="E104" s="518"/>
      <c r="F104" s="43"/>
      <c r="G104" s="92">
        <v>27000</v>
      </c>
      <c r="H104" s="92">
        <v>27000</v>
      </c>
    </row>
    <row r="105" spans="1:8" x14ac:dyDescent="0.25">
      <c r="A105" s="56" t="s">
        <v>61</v>
      </c>
      <c r="B105" s="49"/>
      <c r="C105" s="516" t="s">
        <v>62</v>
      </c>
      <c r="D105" s="516"/>
      <c r="E105" s="516"/>
      <c r="F105" s="43"/>
      <c r="G105" s="90">
        <f>G106+G107</f>
        <v>0</v>
      </c>
      <c r="H105" s="90">
        <f>H106+H107</f>
        <v>364600</v>
      </c>
    </row>
    <row r="106" spans="1:8" x14ac:dyDescent="0.25">
      <c r="A106" s="56"/>
      <c r="B106" s="49"/>
      <c r="C106" s="49" t="s">
        <v>80</v>
      </c>
      <c r="D106" s="517" t="s">
        <v>440</v>
      </c>
      <c r="E106" s="517"/>
      <c r="F106" s="43"/>
      <c r="G106" s="92">
        <v>0</v>
      </c>
      <c r="H106" s="92">
        <v>184900</v>
      </c>
    </row>
    <row r="107" spans="1:8" x14ac:dyDescent="0.25">
      <c r="A107" s="56"/>
      <c r="B107" s="78"/>
      <c r="C107" s="49" t="s">
        <v>80</v>
      </c>
      <c r="D107" s="517" t="s">
        <v>452</v>
      </c>
      <c r="E107" s="517"/>
      <c r="F107" s="43"/>
      <c r="G107" s="92">
        <v>0</v>
      </c>
      <c r="H107" s="92">
        <v>179700</v>
      </c>
    </row>
    <row r="108" spans="1:8" x14ac:dyDescent="0.25">
      <c r="A108" s="504" t="s">
        <v>77</v>
      </c>
      <c r="B108" s="505"/>
      <c r="C108" s="505"/>
      <c r="D108" s="505"/>
      <c r="E108" s="506"/>
      <c r="F108" s="59"/>
      <c r="G108" s="130">
        <f>G109+G117</f>
        <v>11483966</v>
      </c>
      <c r="H108" s="130">
        <f>H109+H117</f>
        <v>11483966</v>
      </c>
    </row>
    <row r="109" spans="1:8" x14ac:dyDescent="0.25">
      <c r="A109" s="38" t="s">
        <v>14</v>
      </c>
      <c r="B109" s="39"/>
      <c r="C109" s="490" t="s">
        <v>15</v>
      </c>
      <c r="D109" s="507"/>
      <c r="E109" s="508"/>
      <c r="F109" s="43"/>
      <c r="G109" s="128">
        <f>G112+G115+G110</f>
        <v>1780000</v>
      </c>
      <c r="H109" s="128">
        <f>H112+H115+H110</f>
        <v>1780000</v>
      </c>
    </row>
    <row r="110" spans="1:8" x14ac:dyDescent="0.25">
      <c r="A110" s="38"/>
      <c r="B110" s="39" t="s">
        <v>16</v>
      </c>
      <c r="C110" s="39"/>
      <c r="D110" s="490" t="s">
        <v>17</v>
      </c>
      <c r="E110" s="508"/>
      <c r="F110" s="43"/>
      <c r="G110" s="128">
        <f t="shared" ref="G110:H110" si="7">G111</f>
        <v>200000</v>
      </c>
      <c r="H110" s="128">
        <f t="shared" si="7"/>
        <v>200000</v>
      </c>
    </row>
    <row r="111" spans="1:8" x14ac:dyDescent="0.25">
      <c r="A111" s="38"/>
      <c r="B111" s="43"/>
      <c r="C111" s="43" t="s">
        <v>20</v>
      </c>
      <c r="D111" s="488" t="s">
        <v>21</v>
      </c>
      <c r="E111" s="518"/>
      <c r="F111" s="43"/>
      <c r="G111" s="129">
        <v>200000</v>
      </c>
      <c r="H111" s="129">
        <v>200000</v>
      </c>
    </row>
    <row r="112" spans="1:8" x14ac:dyDescent="0.25">
      <c r="A112" s="41"/>
      <c r="B112" s="39" t="s">
        <v>27</v>
      </c>
      <c r="C112" s="39"/>
      <c r="D112" s="490" t="s">
        <v>28</v>
      </c>
      <c r="E112" s="508"/>
      <c r="F112" s="39"/>
      <c r="G112" s="128">
        <f>G113+G114</f>
        <v>1200000</v>
      </c>
      <c r="H112" s="128">
        <f>H113+H114</f>
        <v>1200000</v>
      </c>
    </row>
    <row r="113" spans="1:8" x14ac:dyDescent="0.25">
      <c r="A113" s="41"/>
      <c r="B113" s="43"/>
      <c r="C113" s="43" t="s">
        <v>34</v>
      </c>
      <c r="D113" s="488" t="s">
        <v>35</v>
      </c>
      <c r="E113" s="518"/>
      <c r="F113" s="47"/>
      <c r="G113" s="92">
        <v>1000000</v>
      </c>
      <c r="H113" s="92">
        <v>1000000</v>
      </c>
    </row>
    <row r="114" spans="1:8" x14ac:dyDescent="0.25">
      <c r="A114" s="41"/>
      <c r="B114" s="43"/>
      <c r="C114" s="43" t="s">
        <v>36</v>
      </c>
      <c r="D114" s="488" t="s">
        <v>78</v>
      </c>
      <c r="E114" s="518"/>
      <c r="F114" s="47"/>
      <c r="G114" s="92">
        <v>200000</v>
      </c>
      <c r="H114" s="92">
        <v>200000</v>
      </c>
    </row>
    <row r="115" spans="1:8" x14ac:dyDescent="0.25">
      <c r="A115" s="41"/>
      <c r="B115" s="70" t="s">
        <v>39</v>
      </c>
      <c r="C115" s="71"/>
      <c r="D115" s="519" t="s">
        <v>40</v>
      </c>
      <c r="E115" s="508"/>
      <c r="F115" s="46"/>
      <c r="G115" s="128">
        <f>G116</f>
        <v>380000</v>
      </c>
      <c r="H115" s="128">
        <f>H116</f>
        <v>380000</v>
      </c>
    </row>
    <row r="116" spans="1:8" x14ac:dyDescent="0.25">
      <c r="A116" s="41"/>
      <c r="B116" s="54"/>
      <c r="C116" s="121" t="s">
        <v>41</v>
      </c>
      <c r="D116" s="585" t="s">
        <v>42</v>
      </c>
      <c r="E116" s="527"/>
      <c r="F116" s="122"/>
      <c r="G116" s="92">
        <v>380000</v>
      </c>
      <c r="H116" s="92">
        <v>380000</v>
      </c>
    </row>
    <row r="117" spans="1:8" x14ac:dyDescent="0.25">
      <c r="A117" s="56" t="s">
        <v>100</v>
      </c>
      <c r="B117" s="49"/>
      <c r="C117" s="57"/>
      <c r="D117" s="530" t="s">
        <v>101</v>
      </c>
      <c r="E117" s="531"/>
      <c r="F117" s="49"/>
      <c r="G117" s="90">
        <f>G118+G119+G120</f>
        <v>9703966</v>
      </c>
      <c r="H117" s="90">
        <f>H118+H119+H120</f>
        <v>9703966</v>
      </c>
    </row>
    <row r="118" spans="1:8" x14ac:dyDescent="0.25">
      <c r="A118" s="56"/>
      <c r="B118" s="49" t="s">
        <v>227</v>
      </c>
      <c r="C118" s="57"/>
      <c r="D118" s="514" t="s">
        <v>386</v>
      </c>
      <c r="E118" s="515"/>
      <c r="F118" s="49"/>
      <c r="G118" s="92">
        <v>800000</v>
      </c>
      <c r="H118" s="92">
        <v>800000</v>
      </c>
    </row>
    <row r="119" spans="1:8" x14ac:dyDescent="0.25">
      <c r="A119" s="56"/>
      <c r="B119" s="49" t="s">
        <v>227</v>
      </c>
      <c r="C119" s="57"/>
      <c r="D119" s="514" t="s">
        <v>401</v>
      </c>
      <c r="E119" s="515"/>
      <c r="F119" s="49"/>
      <c r="G119" s="92">
        <v>6648166</v>
      </c>
      <c r="H119" s="92">
        <v>6648166</v>
      </c>
    </row>
    <row r="120" spans="1:8" x14ac:dyDescent="0.25">
      <c r="A120" s="56"/>
      <c r="B120" s="49" t="s">
        <v>227</v>
      </c>
      <c r="C120" s="57"/>
      <c r="D120" s="514" t="s">
        <v>411</v>
      </c>
      <c r="E120" s="515"/>
      <c r="F120" s="49"/>
      <c r="G120" s="92">
        <v>2255800</v>
      </c>
      <c r="H120" s="92">
        <v>2255800</v>
      </c>
    </row>
    <row r="121" spans="1:8" x14ac:dyDescent="0.25">
      <c r="A121" s="532" t="s">
        <v>79</v>
      </c>
      <c r="B121" s="533"/>
      <c r="C121" s="533"/>
      <c r="D121" s="533"/>
      <c r="E121" s="534"/>
      <c r="F121" s="67"/>
      <c r="G121" s="133">
        <f t="shared" ref="G121:H121" si="8">G122</f>
        <v>381000</v>
      </c>
      <c r="H121" s="133">
        <f t="shared" si="8"/>
        <v>381000</v>
      </c>
    </row>
    <row r="122" spans="1:8" x14ac:dyDescent="0.25">
      <c r="A122" s="38" t="s">
        <v>14</v>
      </c>
      <c r="B122" s="39"/>
      <c r="C122" s="490" t="s">
        <v>15</v>
      </c>
      <c r="D122" s="507"/>
      <c r="E122" s="508"/>
      <c r="F122" s="47"/>
      <c r="G122" s="128">
        <f>G123+G125</f>
        <v>381000</v>
      </c>
      <c r="H122" s="128">
        <f>H123+H125</f>
        <v>381000</v>
      </c>
    </row>
    <row r="123" spans="1:8" x14ac:dyDescent="0.25">
      <c r="A123" s="41"/>
      <c r="B123" s="39" t="s">
        <v>36</v>
      </c>
      <c r="C123" s="490" t="s">
        <v>37</v>
      </c>
      <c r="D123" s="507"/>
      <c r="E123" s="508"/>
      <c r="F123" s="73"/>
      <c r="G123" s="128">
        <f>G124</f>
        <v>300000</v>
      </c>
      <c r="H123" s="128">
        <f>H124</f>
        <v>300000</v>
      </c>
    </row>
    <row r="124" spans="1:8" x14ac:dyDescent="0.25">
      <c r="A124" s="41"/>
      <c r="B124" s="43"/>
      <c r="C124" s="43"/>
      <c r="D124" s="488" t="s">
        <v>38</v>
      </c>
      <c r="E124" s="518"/>
      <c r="F124" s="73"/>
      <c r="G124" s="92">
        <v>300000</v>
      </c>
      <c r="H124" s="92">
        <v>300000</v>
      </c>
    </row>
    <row r="125" spans="1:8" x14ac:dyDescent="0.25">
      <c r="A125" s="41"/>
      <c r="B125" s="39" t="s">
        <v>39</v>
      </c>
      <c r="C125" s="39"/>
      <c r="D125" s="490" t="s">
        <v>40</v>
      </c>
      <c r="E125" s="508"/>
      <c r="F125" s="43"/>
      <c r="G125" s="128">
        <f>G126</f>
        <v>81000</v>
      </c>
      <c r="H125" s="128">
        <f>H126</f>
        <v>81000</v>
      </c>
    </row>
    <row r="126" spans="1:8" x14ac:dyDescent="0.25">
      <c r="A126" s="41"/>
      <c r="B126" s="43"/>
      <c r="C126" s="43" t="s">
        <v>41</v>
      </c>
      <c r="D126" s="488" t="s">
        <v>42</v>
      </c>
      <c r="E126" s="518"/>
      <c r="F126" s="43"/>
      <c r="G126" s="92">
        <v>81000</v>
      </c>
      <c r="H126" s="92">
        <v>81000</v>
      </c>
    </row>
    <row r="127" spans="1:8" x14ac:dyDescent="0.25">
      <c r="A127" s="586" t="s">
        <v>379</v>
      </c>
      <c r="B127" s="587"/>
      <c r="C127" s="587"/>
      <c r="D127" s="587"/>
      <c r="E127" s="588"/>
      <c r="F127" s="79"/>
      <c r="G127" s="131">
        <f>G128</f>
        <v>2540000</v>
      </c>
      <c r="H127" s="131">
        <f>H128</f>
        <v>2540000</v>
      </c>
    </row>
    <row r="128" spans="1:8" x14ac:dyDescent="0.25">
      <c r="A128" s="38" t="s">
        <v>14</v>
      </c>
      <c r="B128" s="39"/>
      <c r="C128" s="494" t="s">
        <v>15</v>
      </c>
      <c r="D128" s="495"/>
      <c r="E128" s="496"/>
      <c r="F128" s="43"/>
      <c r="G128" s="92">
        <f>G130+G132</f>
        <v>2540000</v>
      </c>
      <c r="H128" s="92">
        <f>H130+H132</f>
        <v>2540000</v>
      </c>
    </row>
    <row r="129" spans="1:8" x14ac:dyDescent="0.25">
      <c r="A129" s="38"/>
      <c r="B129" s="39" t="s">
        <v>27</v>
      </c>
      <c r="C129" s="39"/>
      <c r="D129" s="490" t="s">
        <v>28</v>
      </c>
      <c r="E129" s="508"/>
      <c r="F129" s="43"/>
      <c r="G129" s="92">
        <f>G130</f>
        <v>2000000</v>
      </c>
      <c r="H129" s="92">
        <f>H130</f>
        <v>2000000</v>
      </c>
    </row>
    <row r="130" spans="1:8" x14ac:dyDescent="0.25">
      <c r="A130" s="41"/>
      <c r="C130" s="43" t="s">
        <v>34</v>
      </c>
      <c r="D130" s="488" t="s">
        <v>35</v>
      </c>
      <c r="E130" s="518"/>
      <c r="F130" s="43"/>
      <c r="G130" s="92">
        <v>2000000</v>
      </c>
      <c r="H130" s="92">
        <v>2000000</v>
      </c>
    </row>
    <row r="131" spans="1:8" x14ac:dyDescent="0.25">
      <c r="A131" s="41"/>
      <c r="B131" s="39" t="s">
        <v>39</v>
      </c>
      <c r="C131" s="39"/>
      <c r="D131" s="490" t="s">
        <v>40</v>
      </c>
      <c r="E131" s="508"/>
      <c r="F131" s="43"/>
      <c r="G131" s="92">
        <f>G132</f>
        <v>540000</v>
      </c>
      <c r="H131" s="92">
        <f>H132</f>
        <v>540000</v>
      </c>
    </row>
    <row r="132" spans="1:8" x14ac:dyDescent="0.25">
      <c r="A132" s="41"/>
      <c r="B132" s="43"/>
      <c r="C132" s="43" t="s">
        <v>41</v>
      </c>
      <c r="D132" s="488" t="s">
        <v>42</v>
      </c>
      <c r="E132" s="518"/>
      <c r="F132" s="43"/>
      <c r="G132" s="92">
        <v>540000</v>
      </c>
      <c r="H132" s="92">
        <v>540000</v>
      </c>
    </row>
    <row r="133" spans="1:8" x14ac:dyDescent="0.25">
      <c r="A133" s="504" t="s">
        <v>81</v>
      </c>
      <c r="B133" s="505"/>
      <c r="C133" s="505"/>
      <c r="D133" s="505"/>
      <c r="E133" s="506"/>
      <c r="F133" s="67"/>
      <c r="G133" s="130">
        <f>SUM(G134)</f>
        <v>4445000</v>
      </c>
      <c r="H133" s="130">
        <f>SUM(H134)</f>
        <v>4445000</v>
      </c>
    </row>
    <row r="134" spans="1:8" x14ac:dyDescent="0.25">
      <c r="A134" s="38" t="s">
        <v>14</v>
      </c>
      <c r="B134" s="39"/>
      <c r="C134" s="490" t="s">
        <v>15</v>
      </c>
      <c r="D134" s="507"/>
      <c r="E134" s="508"/>
      <c r="F134" s="47"/>
      <c r="G134" s="90">
        <f>G135+G139</f>
        <v>4445000</v>
      </c>
      <c r="H134" s="90">
        <f>H135+H139</f>
        <v>4445000</v>
      </c>
    </row>
    <row r="135" spans="1:8" x14ac:dyDescent="0.25">
      <c r="A135" s="41"/>
      <c r="B135" s="39" t="s">
        <v>27</v>
      </c>
      <c r="C135" s="39"/>
      <c r="D135" s="490" t="s">
        <v>28</v>
      </c>
      <c r="E135" s="508"/>
      <c r="F135" s="47"/>
      <c r="G135" s="128">
        <f>G136+G138</f>
        <v>3500000</v>
      </c>
      <c r="H135" s="128">
        <f>H136+H138</f>
        <v>3500000</v>
      </c>
    </row>
    <row r="136" spans="1:8" x14ac:dyDescent="0.25">
      <c r="A136" s="41"/>
      <c r="B136" s="43"/>
      <c r="C136" s="43" t="s">
        <v>29</v>
      </c>
      <c r="D136" s="488" t="s">
        <v>30</v>
      </c>
      <c r="E136" s="518"/>
      <c r="F136" s="47"/>
      <c r="G136" s="134">
        <f>G137</f>
        <v>2700000</v>
      </c>
      <c r="H136" s="134">
        <f>H137</f>
        <v>2700000</v>
      </c>
    </row>
    <row r="137" spans="1:8" x14ac:dyDescent="0.25">
      <c r="A137" s="41"/>
      <c r="B137" s="43"/>
      <c r="C137" s="43"/>
      <c r="D137" s="43"/>
      <c r="E137" s="43" t="s">
        <v>31</v>
      </c>
      <c r="F137" s="43"/>
      <c r="G137" s="92">
        <v>2700000</v>
      </c>
      <c r="H137" s="92">
        <v>2700000</v>
      </c>
    </row>
    <row r="138" spans="1:8" x14ac:dyDescent="0.25">
      <c r="A138" s="41"/>
      <c r="B138" s="43"/>
      <c r="C138" s="43"/>
      <c r="D138" s="488" t="s">
        <v>35</v>
      </c>
      <c r="E138" s="518"/>
      <c r="F138" s="43"/>
      <c r="G138" s="92">
        <v>800000</v>
      </c>
      <c r="H138" s="92">
        <v>800000</v>
      </c>
    </row>
    <row r="139" spans="1:8" x14ac:dyDescent="0.25">
      <c r="A139" s="41"/>
      <c r="B139" s="39" t="s">
        <v>39</v>
      </c>
      <c r="C139" s="39"/>
      <c r="D139" s="490" t="s">
        <v>40</v>
      </c>
      <c r="E139" s="508"/>
      <c r="F139" s="43"/>
      <c r="G139" s="135">
        <f>G140</f>
        <v>945000</v>
      </c>
      <c r="H139" s="135">
        <f>H140</f>
        <v>945000</v>
      </c>
    </row>
    <row r="140" spans="1:8" x14ac:dyDescent="0.25">
      <c r="A140" s="41"/>
      <c r="B140" s="43"/>
      <c r="C140" s="43" t="s">
        <v>41</v>
      </c>
      <c r="D140" s="488" t="s">
        <v>42</v>
      </c>
      <c r="E140" s="518"/>
      <c r="F140" s="43"/>
      <c r="G140" s="92">
        <v>945000</v>
      </c>
      <c r="H140" s="92">
        <v>945000</v>
      </c>
    </row>
    <row r="141" spans="1:8" x14ac:dyDescent="0.25">
      <c r="A141" s="504" t="s">
        <v>82</v>
      </c>
      <c r="B141" s="505"/>
      <c r="C141" s="505"/>
      <c r="D141" s="505"/>
      <c r="E141" s="506"/>
      <c r="F141" s="74">
        <v>3</v>
      </c>
      <c r="G141" s="130">
        <f>G142+G149+G153</f>
        <v>23065600</v>
      </c>
      <c r="H141" s="130">
        <f>H142+H149+H153+H170</f>
        <v>26822986</v>
      </c>
    </row>
    <row r="142" spans="1:8" x14ac:dyDescent="0.25">
      <c r="A142" s="38" t="s">
        <v>5</v>
      </c>
      <c r="B142" s="39"/>
      <c r="C142" s="490" t="s">
        <v>6</v>
      </c>
      <c r="D142" s="507"/>
      <c r="E142" s="508"/>
      <c r="F142" s="75"/>
      <c r="G142" s="50">
        <f>G143+G147</f>
        <v>14681600</v>
      </c>
      <c r="H142" s="50">
        <f>H143+H147</f>
        <v>15117800</v>
      </c>
    </row>
    <row r="143" spans="1:8" x14ac:dyDescent="0.25">
      <c r="A143" s="41"/>
      <c r="B143" s="39" t="s">
        <v>71</v>
      </c>
      <c r="C143" s="39"/>
      <c r="D143" s="490" t="s">
        <v>72</v>
      </c>
      <c r="E143" s="508"/>
      <c r="F143" s="43"/>
      <c r="G143" s="90">
        <f>SUM(G144:G146)</f>
        <v>14481600</v>
      </c>
      <c r="H143" s="90">
        <f>SUM(H144:H146)</f>
        <v>14917800</v>
      </c>
    </row>
    <row r="144" spans="1:8" x14ac:dyDescent="0.25">
      <c r="A144" s="69"/>
      <c r="B144" s="43"/>
      <c r="C144" s="43" t="s">
        <v>73</v>
      </c>
      <c r="D144" s="488" t="s">
        <v>74</v>
      </c>
      <c r="E144" s="518"/>
      <c r="F144" s="43"/>
      <c r="G144" s="92">
        <v>13032000</v>
      </c>
      <c r="H144" s="92">
        <v>13468200</v>
      </c>
    </row>
    <row r="145" spans="1:8" x14ac:dyDescent="0.25">
      <c r="A145" s="69"/>
      <c r="B145" s="43"/>
      <c r="C145" s="43" t="s">
        <v>75</v>
      </c>
      <c r="D145" s="488" t="s">
        <v>76</v>
      </c>
      <c r="E145" s="518"/>
      <c r="F145" s="43"/>
      <c r="G145" s="92">
        <v>1089600</v>
      </c>
      <c r="H145" s="92">
        <v>1089600</v>
      </c>
    </row>
    <row r="146" spans="1:8" s="169" customFormat="1" x14ac:dyDescent="0.25">
      <c r="A146" s="41"/>
      <c r="B146" s="43"/>
      <c r="C146" s="43" t="s">
        <v>86</v>
      </c>
      <c r="D146" s="488" t="s">
        <v>87</v>
      </c>
      <c r="E146" s="518"/>
      <c r="F146" s="43"/>
      <c r="G146" s="92">
        <v>360000</v>
      </c>
      <c r="H146" s="92">
        <v>360000</v>
      </c>
    </row>
    <row r="147" spans="1:8" x14ac:dyDescent="0.25">
      <c r="A147" s="38"/>
      <c r="B147" s="39" t="s">
        <v>7</v>
      </c>
      <c r="C147" s="168"/>
      <c r="D147" s="535" t="s">
        <v>8</v>
      </c>
      <c r="E147" s="590"/>
      <c r="F147" s="39"/>
      <c r="G147" s="50">
        <f>G148</f>
        <v>200000</v>
      </c>
      <c r="H147" s="50">
        <f>H148</f>
        <v>200000</v>
      </c>
    </row>
    <row r="148" spans="1:8" x14ac:dyDescent="0.25">
      <c r="A148" s="41"/>
      <c r="B148" s="43"/>
      <c r="C148" s="49" t="s">
        <v>237</v>
      </c>
      <c r="D148" s="514" t="s">
        <v>246</v>
      </c>
      <c r="E148" s="591"/>
      <c r="F148" s="43"/>
      <c r="G148" s="92">
        <v>200000</v>
      </c>
      <c r="H148" s="92">
        <v>200000</v>
      </c>
    </row>
    <row r="149" spans="1:8" x14ac:dyDescent="0.25">
      <c r="A149" s="38" t="s">
        <v>11</v>
      </c>
      <c r="B149" s="39"/>
      <c r="C149" s="486" t="s">
        <v>12</v>
      </c>
      <c r="D149" s="536"/>
      <c r="E149" s="589"/>
      <c r="F149" s="43"/>
      <c r="G149" s="90">
        <f>G150+G152</f>
        <v>2054000</v>
      </c>
      <c r="H149" s="90">
        <f>H150+H152</f>
        <v>2110706</v>
      </c>
    </row>
    <row r="150" spans="1:8" x14ac:dyDescent="0.25">
      <c r="A150" s="41"/>
      <c r="B150" s="43"/>
      <c r="C150" s="43"/>
      <c r="D150" s="488" t="s">
        <v>13</v>
      </c>
      <c r="E150" s="518"/>
      <c r="F150" s="43"/>
      <c r="G150" s="92">
        <v>2000000</v>
      </c>
      <c r="H150" s="92">
        <v>2056706</v>
      </c>
    </row>
    <row r="151" spans="1:8" x14ac:dyDescent="0.25">
      <c r="A151" s="41"/>
      <c r="B151" s="43"/>
      <c r="C151" s="43"/>
      <c r="D151" s="488" t="s">
        <v>247</v>
      </c>
      <c r="E151" s="518"/>
      <c r="F151" s="43"/>
      <c r="G151" s="92">
        <v>0</v>
      </c>
      <c r="H151" s="92">
        <v>0</v>
      </c>
    </row>
    <row r="152" spans="1:8" x14ac:dyDescent="0.25">
      <c r="A152" s="41"/>
      <c r="B152" s="43"/>
      <c r="C152" s="43"/>
      <c r="D152" s="488" t="s">
        <v>88</v>
      </c>
      <c r="E152" s="518"/>
      <c r="F152" s="43"/>
      <c r="G152" s="92">
        <v>54000</v>
      </c>
      <c r="H152" s="92">
        <v>54000</v>
      </c>
    </row>
    <row r="153" spans="1:8" x14ac:dyDescent="0.25">
      <c r="A153" s="38" t="s">
        <v>14</v>
      </c>
      <c r="B153" s="39"/>
      <c r="C153" s="490" t="s">
        <v>15</v>
      </c>
      <c r="D153" s="507"/>
      <c r="E153" s="508"/>
      <c r="F153" s="43"/>
      <c r="G153" s="90">
        <f>G154+G160+G167+G157</f>
        <v>6330000</v>
      </c>
      <c r="H153" s="90">
        <f>H154+H160+H167+H157</f>
        <v>6330000</v>
      </c>
    </row>
    <row r="154" spans="1:8" x14ac:dyDescent="0.25">
      <c r="A154" s="41"/>
      <c r="B154" s="39" t="s">
        <v>16</v>
      </c>
      <c r="C154" s="39"/>
      <c r="D154" s="490" t="s">
        <v>17</v>
      </c>
      <c r="E154" s="508"/>
      <c r="F154" s="43"/>
      <c r="G154" s="90">
        <f>G156+G155</f>
        <v>1350000</v>
      </c>
      <c r="H154" s="90">
        <f>H156+H155</f>
        <v>1350000</v>
      </c>
    </row>
    <row r="155" spans="1:8" x14ac:dyDescent="0.25">
      <c r="A155" s="41"/>
      <c r="B155" s="39"/>
      <c r="C155" s="43" t="s">
        <v>18</v>
      </c>
      <c r="D155" s="488" t="s">
        <v>222</v>
      </c>
      <c r="E155" s="518"/>
      <c r="F155" s="43"/>
      <c r="G155" s="92">
        <v>150000</v>
      </c>
      <c r="H155" s="92">
        <v>150000</v>
      </c>
    </row>
    <row r="156" spans="1:8" x14ac:dyDescent="0.25">
      <c r="A156" s="41"/>
      <c r="B156" s="43"/>
      <c r="C156" s="43" t="s">
        <v>20</v>
      </c>
      <c r="D156" s="488" t="s">
        <v>21</v>
      </c>
      <c r="E156" s="518"/>
      <c r="F156" s="43"/>
      <c r="G156" s="92">
        <v>1200000</v>
      </c>
      <c r="H156" s="92">
        <v>1200000</v>
      </c>
    </row>
    <row r="157" spans="1:8" x14ac:dyDescent="0.25">
      <c r="A157" s="41"/>
      <c r="B157" s="39" t="s">
        <v>22</v>
      </c>
      <c r="C157" s="39"/>
      <c r="D157" s="490" t="s">
        <v>23</v>
      </c>
      <c r="E157" s="508"/>
      <c r="F157" s="43"/>
      <c r="G157" s="90">
        <f t="shared" ref="G157:H158" si="9">G158</f>
        <v>80000</v>
      </c>
      <c r="H157" s="90">
        <f t="shared" si="9"/>
        <v>80000</v>
      </c>
    </row>
    <row r="158" spans="1:8" x14ac:dyDescent="0.25">
      <c r="A158" s="41"/>
      <c r="B158" s="43"/>
      <c r="C158" s="43" t="s">
        <v>24</v>
      </c>
      <c r="D158" s="488" t="s">
        <v>25</v>
      </c>
      <c r="E158" s="518"/>
      <c r="F158" s="43"/>
      <c r="G158" s="92">
        <f t="shared" si="9"/>
        <v>80000</v>
      </c>
      <c r="H158" s="92">
        <f t="shared" si="9"/>
        <v>80000</v>
      </c>
    </row>
    <row r="159" spans="1:8" x14ac:dyDescent="0.25">
      <c r="A159" s="41"/>
      <c r="B159" s="43"/>
      <c r="C159" s="43"/>
      <c r="D159" s="43"/>
      <c r="E159" s="43" t="s">
        <v>26</v>
      </c>
      <c r="F159" s="43"/>
      <c r="G159" s="92">
        <v>80000</v>
      </c>
      <c r="H159" s="92">
        <v>80000</v>
      </c>
    </row>
    <row r="160" spans="1:8" x14ac:dyDescent="0.25">
      <c r="A160" s="41"/>
      <c r="B160" s="39" t="s">
        <v>27</v>
      </c>
      <c r="C160" s="39"/>
      <c r="D160" s="490" t="s">
        <v>28</v>
      </c>
      <c r="E160" s="508"/>
      <c r="F160" s="43"/>
      <c r="G160" s="90">
        <f>G161+G164+G166+G165</f>
        <v>3550000</v>
      </c>
      <c r="H160" s="90">
        <f>H161+H164+H166+H165</f>
        <v>3550000</v>
      </c>
    </row>
    <row r="161" spans="1:8" x14ac:dyDescent="0.25">
      <c r="A161" s="41"/>
      <c r="B161" s="43"/>
      <c r="C161" s="43" t="s">
        <v>29</v>
      </c>
      <c r="D161" s="488" t="s">
        <v>30</v>
      </c>
      <c r="E161" s="518"/>
      <c r="F161" s="43"/>
      <c r="G161" s="136">
        <f>SUM(G162:G163)</f>
        <v>250000</v>
      </c>
      <c r="H161" s="136">
        <f>SUM(H162:H163)</f>
        <v>250000</v>
      </c>
    </row>
    <row r="162" spans="1:8" x14ac:dyDescent="0.25">
      <c r="A162" s="41"/>
      <c r="B162" s="43"/>
      <c r="C162" s="43"/>
      <c r="D162" s="43"/>
      <c r="E162" s="43" t="s">
        <v>31</v>
      </c>
      <c r="F162" s="43"/>
      <c r="G162" s="92">
        <v>150000</v>
      </c>
      <c r="H162" s="92">
        <v>150000</v>
      </c>
    </row>
    <row r="163" spans="1:8" x14ac:dyDescent="0.25">
      <c r="A163" s="41"/>
      <c r="B163" s="43"/>
      <c r="C163" s="43"/>
      <c r="D163" s="43"/>
      <c r="E163" s="43" t="s">
        <v>33</v>
      </c>
      <c r="F163" s="43"/>
      <c r="G163" s="92">
        <v>100000</v>
      </c>
      <c r="H163" s="92">
        <v>100000</v>
      </c>
    </row>
    <row r="164" spans="1:8" x14ac:dyDescent="0.25">
      <c r="A164" s="41"/>
      <c r="B164" s="43"/>
      <c r="C164" s="43" t="s">
        <v>34</v>
      </c>
      <c r="D164" s="488" t="s">
        <v>35</v>
      </c>
      <c r="E164" s="518"/>
      <c r="F164" s="43"/>
      <c r="G164" s="92">
        <v>500000</v>
      </c>
      <c r="H164" s="92">
        <v>500000</v>
      </c>
    </row>
    <row r="165" spans="1:8" x14ac:dyDescent="0.25">
      <c r="A165" s="41"/>
      <c r="B165" s="43"/>
      <c r="C165" s="43" t="s">
        <v>34</v>
      </c>
      <c r="D165" s="488" t="s">
        <v>412</v>
      </c>
      <c r="E165" s="518"/>
      <c r="F165" s="43"/>
      <c r="G165" s="92">
        <v>800000</v>
      </c>
      <c r="H165" s="92">
        <v>800000</v>
      </c>
    </row>
    <row r="166" spans="1:8" x14ac:dyDescent="0.25">
      <c r="A166" s="41"/>
      <c r="B166" s="43"/>
      <c r="C166" s="43" t="s">
        <v>36</v>
      </c>
      <c r="D166" s="488" t="s">
        <v>37</v>
      </c>
      <c r="E166" s="518"/>
      <c r="F166" s="43"/>
      <c r="G166" s="92">
        <v>2000000</v>
      </c>
      <c r="H166" s="92">
        <v>2000000</v>
      </c>
    </row>
    <row r="167" spans="1:8" x14ac:dyDescent="0.25">
      <c r="A167" s="41"/>
      <c r="B167" s="39" t="s">
        <v>39</v>
      </c>
      <c r="C167" s="39"/>
      <c r="D167" s="490" t="s">
        <v>40</v>
      </c>
      <c r="E167" s="508"/>
      <c r="F167" s="55"/>
      <c r="G167" s="137">
        <f>SUM(G168:G169)</f>
        <v>1350000</v>
      </c>
      <c r="H167" s="137">
        <f>SUM(H168:H169)</f>
        <v>1350000</v>
      </c>
    </row>
    <row r="168" spans="1:8" x14ac:dyDescent="0.25">
      <c r="A168" s="41"/>
      <c r="B168" s="55"/>
      <c r="C168" s="55" t="s">
        <v>41</v>
      </c>
      <c r="D168" s="492" t="s">
        <v>42</v>
      </c>
      <c r="E168" s="493"/>
      <c r="F168" s="49"/>
      <c r="G168" s="92">
        <v>1300000</v>
      </c>
      <c r="H168" s="92">
        <v>1300000</v>
      </c>
    </row>
    <row r="169" spans="1:8" x14ac:dyDescent="0.25">
      <c r="A169" s="350"/>
      <c r="B169" s="49"/>
      <c r="C169" s="49"/>
      <c r="D169" s="57" t="s">
        <v>83</v>
      </c>
      <c r="E169" s="57"/>
      <c r="F169" s="49"/>
      <c r="G169" s="92">
        <v>50000</v>
      </c>
      <c r="H169" s="92">
        <v>50000</v>
      </c>
    </row>
    <row r="170" spans="1:8" x14ac:dyDescent="0.25">
      <c r="A170" s="56" t="s">
        <v>61</v>
      </c>
      <c r="B170" s="49"/>
      <c r="C170" s="516" t="s">
        <v>62</v>
      </c>
      <c r="D170" s="516"/>
      <c r="E170" s="516"/>
      <c r="F170" s="43"/>
      <c r="G170" s="90">
        <f t="shared" ref="G170:H170" si="10">G171+G172</f>
        <v>0</v>
      </c>
      <c r="H170" s="90">
        <f t="shared" si="10"/>
        <v>3264480</v>
      </c>
    </row>
    <row r="171" spans="1:8" x14ac:dyDescent="0.25">
      <c r="A171" s="56"/>
      <c r="B171" s="49"/>
      <c r="C171" s="49" t="s">
        <v>80</v>
      </c>
      <c r="D171" s="517" t="s">
        <v>437</v>
      </c>
      <c r="E171" s="517"/>
      <c r="F171" s="43"/>
      <c r="G171" s="92">
        <v>0</v>
      </c>
      <c r="H171" s="92">
        <v>264480</v>
      </c>
    </row>
    <row r="172" spans="1:8" x14ac:dyDescent="0.25">
      <c r="A172" s="56"/>
      <c r="B172" s="49"/>
      <c r="C172" s="49" t="s">
        <v>80</v>
      </c>
      <c r="D172" s="517" t="s">
        <v>438</v>
      </c>
      <c r="E172" s="517"/>
      <c r="F172" s="43"/>
      <c r="G172" s="92">
        <v>0</v>
      </c>
      <c r="H172" s="92">
        <v>3000000</v>
      </c>
    </row>
    <row r="173" spans="1:8" x14ac:dyDescent="0.25">
      <c r="A173" s="537" t="s">
        <v>236</v>
      </c>
      <c r="B173" s="538"/>
      <c r="C173" s="538"/>
      <c r="D173" s="538"/>
      <c r="E173" s="539"/>
      <c r="F173" s="172"/>
      <c r="G173" s="173">
        <f>G174</f>
        <v>0</v>
      </c>
      <c r="H173" s="173">
        <f>H174</f>
        <v>0</v>
      </c>
    </row>
    <row r="174" spans="1:8" x14ac:dyDescent="0.25">
      <c r="A174" s="56" t="s">
        <v>100</v>
      </c>
      <c r="B174" s="49"/>
      <c r="C174" s="516" t="s">
        <v>101</v>
      </c>
      <c r="D174" s="516"/>
      <c r="E174" s="49"/>
      <c r="F174" s="49"/>
      <c r="G174" s="90">
        <f t="shared" ref="G174:H174" si="11">G175</f>
        <v>0</v>
      </c>
      <c r="H174" s="90">
        <f t="shared" si="11"/>
        <v>0</v>
      </c>
    </row>
    <row r="175" spans="1:8" x14ac:dyDescent="0.25">
      <c r="A175" s="58"/>
      <c r="B175" s="49" t="s">
        <v>227</v>
      </c>
      <c r="C175" s="57"/>
      <c r="D175" s="517" t="s">
        <v>413</v>
      </c>
      <c r="E175" s="517"/>
      <c r="F175" s="49"/>
      <c r="G175" s="92">
        <v>0</v>
      </c>
      <c r="H175" s="92">
        <v>0</v>
      </c>
    </row>
    <row r="176" spans="1:8" x14ac:dyDescent="0.25">
      <c r="A176" s="537" t="s">
        <v>84</v>
      </c>
      <c r="B176" s="538"/>
      <c r="C176" s="538"/>
      <c r="D176" s="538"/>
      <c r="E176" s="539"/>
      <c r="F176" s="117">
        <v>1</v>
      </c>
      <c r="G176" s="138">
        <f>G177</f>
        <v>150000</v>
      </c>
      <c r="H176" s="138">
        <f>H177</f>
        <v>150000</v>
      </c>
    </row>
    <row r="177" spans="1:8" x14ac:dyDescent="0.25">
      <c r="A177" s="38" t="s">
        <v>14</v>
      </c>
      <c r="B177" s="39"/>
      <c r="C177" s="540" t="s">
        <v>15</v>
      </c>
      <c r="D177" s="541"/>
      <c r="E177" s="542"/>
      <c r="F177" s="43"/>
      <c r="G177" s="90">
        <f>G178+G183+G189+G191+G181</f>
        <v>150000</v>
      </c>
      <c r="H177" s="90">
        <f>H178+H183+H189+H191+H181</f>
        <v>150000</v>
      </c>
    </row>
    <row r="178" spans="1:8" x14ac:dyDescent="0.25">
      <c r="A178" s="41"/>
      <c r="B178" s="39" t="s">
        <v>16</v>
      </c>
      <c r="C178" s="39"/>
      <c r="D178" s="490" t="s">
        <v>17</v>
      </c>
      <c r="E178" s="508"/>
      <c r="F178" s="43"/>
      <c r="G178" s="90">
        <f>G179+G180</f>
        <v>0</v>
      </c>
      <c r="H178" s="90">
        <f>H179+H180</f>
        <v>0</v>
      </c>
    </row>
    <row r="179" spans="1:8" x14ac:dyDescent="0.25">
      <c r="A179" s="41"/>
      <c r="B179" s="43"/>
      <c r="C179" s="43" t="s">
        <v>18</v>
      </c>
      <c r="D179" s="488" t="s">
        <v>19</v>
      </c>
      <c r="E179" s="518"/>
      <c r="F179" s="43"/>
      <c r="G179" s="92">
        <v>0</v>
      </c>
      <c r="H179" s="92">
        <v>0</v>
      </c>
    </row>
    <row r="180" spans="1:8" x14ac:dyDescent="0.25">
      <c r="A180" s="41"/>
      <c r="B180" s="43"/>
      <c r="C180" s="43" t="s">
        <v>20</v>
      </c>
      <c r="D180" s="488" t="s">
        <v>21</v>
      </c>
      <c r="E180" s="518"/>
      <c r="F180" s="43"/>
      <c r="G180" s="92">
        <v>0</v>
      </c>
      <c r="H180" s="92">
        <v>0</v>
      </c>
    </row>
    <row r="181" spans="1:8" x14ac:dyDescent="0.25">
      <c r="A181" s="41"/>
      <c r="B181" s="39" t="s">
        <v>22</v>
      </c>
      <c r="C181" s="39"/>
      <c r="D181" s="490" t="s">
        <v>23</v>
      </c>
      <c r="E181" s="508"/>
      <c r="F181" s="43"/>
      <c r="G181" s="90">
        <f>G182</f>
        <v>50000</v>
      </c>
      <c r="H181" s="90">
        <f>H182</f>
        <v>50000</v>
      </c>
    </row>
    <row r="182" spans="1:8" x14ac:dyDescent="0.25">
      <c r="A182" s="41"/>
      <c r="B182" s="43"/>
      <c r="C182" s="43"/>
      <c r="D182" s="43"/>
      <c r="E182" s="43" t="s">
        <v>26</v>
      </c>
      <c r="F182" s="43"/>
      <c r="G182" s="92">
        <v>50000</v>
      </c>
      <c r="H182" s="92">
        <v>50000</v>
      </c>
    </row>
    <row r="183" spans="1:8" x14ac:dyDescent="0.25">
      <c r="A183" s="41"/>
      <c r="B183" s="39" t="s">
        <v>27</v>
      </c>
      <c r="C183" s="39"/>
      <c r="D183" s="490" t="s">
        <v>28</v>
      </c>
      <c r="E183" s="508"/>
      <c r="F183" s="43"/>
      <c r="G183" s="90">
        <f>G186+G187+G185</f>
        <v>80000</v>
      </c>
      <c r="H183" s="90">
        <f>H186+H187+H185</f>
        <v>80000</v>
      </c>
    </row>
    <row r="184" spans="1:8" x14ac:dyDescent="0.25">
      <c r="A184" s="41"/>
      <c r="B184" s="39"/>
      <c r="C184" s="43" t="s">
        <v>29</v>
      </c>
      <c r="D184" s="488" t="s">
        <v>30</v>
      </c>
      <c r="E184" s="518"/>
      <c r="F184" s="43"/>
      <c r="G184" s="92">
        <f>SUM(G185)</f>
        <v>80000</v>
      </c>
      <c r="H184" s="92">
        <f>SUM(H185)</f>
        <v>80000</v>
      </c>
    </row>
    <row r="185" spans="1:8" x14ac:dyDescent="0.25">
      <c r="A185" s="41"/>
      <c r="B185" s="39"/>
      <c r="C185" s="43"/>
      <c r="D185" s="488" t="s">
        <v>89</v>
      </c>
      <c r="E185" s="518"/>
      <c r="F185" s="43"/>
      <c r="G185" s="92">
        <v>80000</v>
      </c>
      <c r="H185" s="92">
        <v>80000</v>
      </c>
    </row>
    <row r="186" spans="1:8" x14ac:dyDescent="0.25">
      <c r="A186" s="41"/>
      <c r="B186" s="43"/>
      <c r="C186" s="43" t="s">
        <v>34</v>
      </c>
      <c r="D186" s="488" t="s">
        <v>35</v>
      </c>
      <c r="E186" s="518"/>
      <c r="F186" s="43"/>
      <c r="G186" s="92">
        <v>0</v>
      </c>
      <c r="H186" s="92">
        <v>0</v>
      </c>
    </row>
    <row r="187" spans="1:8" x14ac:dyDescent="0.25">
      <c r="A187" s="41"/>
      <c r="B187" s="43"/>
      <c r="C187" s="43" t="s">
        <v>36</v>
      </c>
      <c r="D187" s="488" t="s">
        <v>37</v>
      </c>
      <c r="E187" s="518"/>
      <c r="F187" s="43"/>
      <c r="G187" s="92">
        <f>SUM(G188:G188)</f>
        <v>0</v>
      </c>
      <c r="H187" s="92">
        <f>SUM(H188:H188)</f>
        <v>0</v>
      </c>
    </row>
    <row r="188" spans="1:8" x14ac:dyDescent="0.25">
      <c r="A188" s="41"/>
      <c r="B188" s="43"/>
      <c r="C188" s="43"/>
      <c r="D188" s="43"/>
      <c r="E188" s="43" t="s">
        <v>38</v>
      </c>
      <c r="F188" s="43"/>
      <c r="G188" s="92">
        <v>0</v>
      </c>
      <c r="H188" s="92">
        <v>0</v>
      </c>
    </row>
    <row r="189" spans="1:8" x14ac:dyDescent="0.25">
      <c r="A189" s="41"/>
      <c r="B189" s="39" t="s">
        <v>90</v>
      </c>
      <c r="C189" s="39"/>
      <c r="D189" s="490" t="s">
        <v>91</v>
      </c>
      <c r="E189" s="508"/>
      <c r="F189" s="43"/>
      <c r="G189" s="90">
        <f>G190</f>
        <v>0</v>
      </c>
      <c r="H189" s="90">
        <f>H190</f>
        <v>0</v>
      </c>
    </row>
    <row r="190" spans="1:8" x14ac:dyDescent="0.25">
      <c r="A190" s="41"/>
      <c r="B190" s="43"/>
      <c r="C190" s="43" t="s">
        <v>92</v>
      </c>
      <c r="D190" s="488" t="s">
        <v>93</v>
      </c>
      <c r="E190" s="518"/>
      <c r="F190" s="43"/>
      <c r="G190" s="92">
        <v>0</v>
      </c>
      <c r="H190" s="92">
        <v>0</v>
      </c>
    </row>
    <row r="191" spans="1:8" x14ac:dyDescent="0.25">
      <c r="A191" s="41"/>
      <c r="B191" s="39" t="s">
        <v>39</v>
      </c>
      <c r="C191" s="39"/>
      <c r="D191" s="490" t="s">
        <v>40</v>
      </c>
      <c r="E191" s="508"/>
      <c r="F191" s="43"/>
      <c r="G191" s="90">
        <f>G192+G193+G194</f>
        <v>20000</v>
      </c>
      <c r="H191" s="90">
        <f>H192+H193+H194</f>
        <v>20000</v>
      </c>
    </row>
    <row r="192" spans="1:8" x14ac:dyDescent="0.25">
      <c r="A192" s="41"/>
      <c r="B192" s="43"/>
      <c r="C192" s="43" t="s">
        <v>41</v>
      </c>
      <c r="D192" s="488" t="s">
        <v>42</v>
      </c>
      <c r="E192" s="518"/>
      <c r="F192" s="43"/>
      <c r="G192" s="92">
        <v>20000</v>
      </c>
      <c r="H192" s="92">
        <v>20000</v>
      </c>
    </row>
    <row r="193" spans="1:8" x14ac:dyDescent="0.25">
      <c r="A193" s="41"/>
      <c r="B193" s="43"/>
      <c r="C193" s="43" t="s">
        <v>43</v>
      </c>
      <c r="D193" s="488" t="s">
        <v>44</v>
      </c>
      <c r="E193" s="518"/>
      <c r="F193" s="43"/>
      <c r="G193" s="92">
        <v>0</v>
      </c>
      <c r="H193" s="92">
        <v>0</v>
      </c>
    </row>
    <row r="194" spans="1:8" x14ac:dyDescent="0.25">
      <c r="A194" s="41"/>
      <c r="B194" s="43"/>
      <c r="C194" s="43" t="s">
        <v>43</v>
      </c>
      <c r="D194" s="488" t="s">
        <v>45</v>
      </c>
      <c r="E194" s="518"/>
      <c r="F194" s="43"/>
      <c r="G194" s="92">
        <v>0</v>
      </c>
      <c r="H194" s="92">
        <v>0</v>
      </c>
    </row>
    <row r="195" spans="1:8" x14ac:dyDescent="0.25">
      <c r="A195" s="504" t="s">
        <v>385</v>
      </c>
      <c r="B195" s="505"/>
      <c r="C195" s="505"/>
      <c r="D195" s="505"/>
      <c r="E195" s="506"/>
      <c r="F195" s="67"/>
      <c r="G195" s="138">
        <f t="shared" ref="G195:H195" si="12">G196</f>
        <v>1050000</v>
      </c>
      <c r="H195" s="138">
        <f t="shared" si="12"/>
        <v>1050000</v>
      </c>
    </row>
    <row r="196" spans="1:8" x14ac:dyDescent="0.25">
      <c r="A196" s="38" t="s">
        <v>14</v>
      </c>
      <c r="B196" s="39"/>
      <c r="C196" s="490" t="s">
        <v>15</v>
      </c>
      <c r="D196" s="507"/>
      <c r="E196" s="508"/>
      <c r="F196" s="39"/>
      <c r="G196" s="90">
        <f>G197+G200+G206</f>
        <v>1050000</v>
      </c>
      <c r="H196" s="90">
        <f>H197+H200+H206</f>
        <v>1050000</v>
      </c>
    </row>
    <row r="197" spans="1:8" x14ac:dyDescent="0.25">
      <c r="A197" s="41"/>
      <c r="B197" s="39" t="s">
        <v>16</v>
      </c>
      <c r="C197" s="39"/>
      <c r="D197" s="70" t="s">
        <v>17</v>
      </c>
      <c r="E197" s="72"/>
      <c r="F197" s="39"/>
      <c r="G197" s="90">
        <f t="shared" ref="G197:H198" si="13">G198</f>
        <v>0</v>
      </c>
      <c r="H197" s="90">
        <f t="shared" si="13"/>
        <v>0</v>
      </c>
    </row>
    <row r="198" spans="1:8" x14ac:dyDescent="0.25">
      <c r="A198" s="41"/>
      <c r="B198" s="43"/>
      <c r="C198" s="43" t="s">
        <v>20</v>
      </c>
      <c r="D198" s="43" t="s">
        <v>21</v>
      </c>
      <c r="E198" s="43"/>
      <c r="F198" s="43"/>
      <c r="G198" s="92">
        <f t="shared" si="13"/>
        <v>0</v>
      </c>
      <c r="H198" s="92">
        <f t="shared" si="13"/>
        <v>0</v>
      </c>
    </row>
    <row r="199" spans="1:8" x14ac:dyDescent="0.25">
      <c r="A199" s="38"/>
      <c r="B199" s="39"/>
      <c r="C199" s="39"/>
      <c r="D199" s="39"/>
      <c r="E199" s="43" t="s">
        <v>94</v>
      </c>
      <c r="F199" s="43"/>
      <c r="G199" s="92">
        <v>0</v>
      </c>
      <c r="H199" s="92">
        <v>0</v>
      </c>
    </row>
    <row r="200" spans="1:8" x14ac:dyDescent="0.25">
      <c r="A200" s="41"/>
      <c r="B200" s="39" t="s">
        <v>27</v>
      </c>
      <c r="C200" s="39"/>
      <c r="D200" s="490" t="s">
        <v>28</v>
      </c>
      <c r="E200" s="508"/>
      <c r="F200" s="43"/>
      <c r="G200" s="90">
        <f>G201+G203+G204</f>
        <v>700000</v>
      </c>
      <c r="H200" s="90">
        <f>H201+H203+H204</f>
        <v>700000</v>
      </c>
    </row>
    <row r="201" spans="1:8" x14ac:dyDescent="0.25">
      <c r="A201" s="41"/>
      <c r="B201" s="43"/>
      <c r="C201" s="43" t="s">
        <v>29</v>
      </c>
      <c r="D201" s="488" t="s">
        <v>30</v>
      </c>
      <c r="E201" s="518"/>
      <c r="F201" s="43"/>
      <c r="G201" s="92">
        <f>SUM(G202:G202)</f>
        <v>250000</v>
      </c>
      <c r="H201" s="92">
        <f>SUM(H202:H202)</f>
        <v>250000</v>
      </c>
    </row>
    <row r="202" spans="1:8" x14ac:dyDescent="0.25">
      <c r="A202" s="41"/>
      <c r="B202" s="43"/>
      <c r="C202" s="43"/>
      <c r="D202" s="43"/>
      <c r="E202" s="43" t="s">
        <v>31</v>
      </c>
      <c r="F202" s="43"/>
      <c r="G202" s="92">
        <v>250000</v>
      </c>
      <c r="H202" s="92">
        <v>250000</v>
      </c>
    </row>
    <row r="203" spans="1:8" x14ac:dyDescent="0.25">
      <c r="A203" s="41"/>
      <c r="B203" s="43"/>
      <c r="C203" s="43" t="s">
        <v>34</v>
      </c>
      <c r="D203" s="488" t="s">
        <v>35</v>
      </c>
      <c r="E203" s="518"/>
      <c r="F203" s="43"/>
      <c r="G203" s="92">
        <v>250000</v>
      </c>
      <c r="H203" s="92">
        <v>250000</v>
      </c>
    </row>
    <row r="204" spans="1:8" x14ac:dyDescent="0.25">
      <c r="A204" s="41"/>
      <c r="B204" s="43"/>
      <c r="C204" s="43" t="s">
        <v>36</v>
      </c>
      <c r="D204" s="488" t="s">
        <v>37</v>
      </c>
      <c r="E204" s="518"/>
      <c r="F204" s="43"/>
      <c r="G204" s="92">
        <f>G205</f>
        <v>200000</v>
      </c>
      <c r="H204" s="92">
        <f>H205</f>
        <v>200000</v>
      </c>
    </row>
    <row r="205" spans="1:8" x14ac:dyDescent="0.25">
      <c r="A205" s="41"/>
      <c r="B205" s="43"/>
      <c r="C205" s="43"/>
      <c r="D205" s="43"/>
      <c r="E205" s="43" t="s">
        <v>38</v>
      </c>
      <c r="F205" s="43"/>
      <c r="G205" s="92">
        <v>200000</v>
      </c>
      <c r="H205" s="92">
        <v>200000</v>
      </c>
    </row>
    <row r="206" spans="1:8" x14ac:dyDescent="0.25">
      <c r="A206" s="41"/>
      <c r="B206" s="39" t="s">
        <v>39</v>
      </c>
      <c r="C206" s="39"/>
      <c r="D206" s="490" t="s">
        <v>40</v>
      </c>
      <c r="E206" s="508"/>
      <c r="F206" s="43"/>
      <c r="G206" s="90">
        <f>G207</f>
        <v>350000</v>
      </c>
      <c r="H206" s="90">
        <f>H207</f>
        <v>350000</v>
      </c>
    </row>
    <row r="207" spans="1:8" x14ac:dyDescent="0.25">
      <c r="A207" s="41"/>
      <c r="B207" s="43"/>
      <c r="C207" s="43" t="s">
        <v>41</v>
      </c>
      <c r="D207" s="488" t="s">
        <v>42</v>
      </c>
      <c r="E207" s="518"/>
      <c r="F207" s="43"/>
      <c r="G207" s="92">
        <v>350000</v>
      </c>
      <c r="H207" s="92">
        <v>350000</v>
      </c>
    </row>
    <row r="208" spans="1:8" x14ac:dyDescent="0.25">
      <c r="A208" s="504" t="s">
        <v>95</v>
      </c>
      <c r="B208" s="505"/>
      <c r="C208" s="505"/>
      <c r="D208" s="505"/>
      <c r="E208" s="506"/>
      <c r="F208" s="74"/>
      <c r="G208" s="138">
        <f>G209</f>
        <v>75000</v>
      </c>
      <c r="H208" s="138">
        <f>H209</f>
        <v>75000</v>
      </c>
    </row>
    <row r="209" spans="1:8" x14ac:dyDescent="0.25">
      <c r="A209" s="38" t="s">
        <v>14</v>
      </c>
      <c r="B209" s="39"/>
      <c r="C209" s="490" t="s">
        <v>15</v>
      </c>
      <c r="D209" s="508"/>
      <c r="E209" s="39"/>
      <c r="F209" s="76"/>
      <c r="G209" s="90">
        <f>G210+G214</f>
        <v>75000</v>
      </c>
      <c r="H209" s="90">
        <f>H210+H214</f>
        <v>75000</v>
      </c>
    </row>
    <row r="210" spans="1:8" x14ac:dyDescent="0.25">
      <c r="A210" s="41"/>
      <c r="B210" s="39" t="s">
        <v>27</v>
      </c>
      <c r="C210" s="39"/>
      <c r="D210" s="490" t="s">
        <v>28</v>
      </c>
      <c r="E210" s="508"/>
      <c r="F210" s="43"/>
      <c r="G210" s="90">
        <f>G211</f>
        <v>60000</v>
      </c>
      <c r="H210" s="90">
        <f>H211</f>
        <v>60000</v>
      </c>
    </row>
    <row r="211" spans="1:8" x14ac:dyDescent="0.25">
      <c r="A211" s="41"/>
      <c r="B211" s="43"/>
      <c r="C211" s="43" t="s">
        <v>29</v>
      </c>
      <c r="D211" s="488" t="s">
        <v>30</v>
      </c>
      <c r="E211" s="518"/>
      <c r="F211" s="43"/>
      <c r="G211" s="92">
        <f>G212+G213</f>
        <v>60000</v>
      </c>
      <c r="H211" s="92">
        <f>H212+H213</f>
        <v>60000</v>
      </c>
    </row>
    <row r="212" spans="1:8" x14ac:dyDescent="0.25">
      <c r="A212" s="41"/>
      <c r="B212" s="43"/>
      <c r="C212" s="43"/>
      <c r="D212" s="43"/>
      <c r="E212" s="43" t="s">
        <v>31</v>
      </c>
      <c r="F212" s="43"/>
      <c r="G212" s="92">
        <v>40000</v>
      </c>
      <c r="H212" s="92">
        <v>40000</v>
      </c>
    </row>
    <row r="213" spans="1:8" x14ac:dyDescent="0.25">
      <c r="A213" s="41"/>
      <c r="B213" s="43"/>
      <c r="C213" s="43"/>
      <c r="D213" s="43"/>
      <c r="E213" s="43" t="s">
        <v>33</v>
      </c>
      <c r="F213" s="43"/>
      <c r="G213" s="92">
        <v>20000</v>
      </c>
      <c r="H213" s="92">
        <v>20000</v>
      </c>
    </row>
    <row r="214" spans="1:8" x14ac:dyDescent="0.25">
      <c r="A214" s="41"/>
      <c r="B214" s="39" t="s">
        <v>39</v>
      </c>
      <c r="C214" s="39"/>
      <c r="D214" s="490" t="s">
        <v>40</v>
      </c>
      <c r="E214" s="508"/>
      <c r="F214" s="43"/>
      <c r="G214" s="90">
        <f>SUM(G215)</f>
        <v>15000</v>
      </c>
      <c r="H214" s="90">
        <f>SUM(H215)</f>
        <v>15000</v>
      </c>
    </row>
    <row r="215" spans="1:8" x14ac:dyDescent="0.25">
      <c r="A215" s="41"/>
      <c r="B215" s="43"/>
      <c r="C215" s="43" t="s">
        <v>41</v>
      </c>
      <c r="D215" s="488" t="s">
        <v>42</v>
      </c>
      <c r="E215" s="518"/>
      <c r="F215" s="43"/>
      <c r="G215" s="92">
        <v>15000</v>
      </c>
      <c r="H215" s="92">
        <v>15000</v>
      </c>
    </row>
    <row r="216" spans="1:8" x14ac:dyDescent="0.25">
      <c r="A216" s="504" t="s">
        <v>96</v>
      </c>
      <c r="B216" s="505"/>
      <c r="C216" s="505"/>
      <c r="D216" s="505"/>
      <c r="E216" s="506"/>
      <c r="F216" s="74">
        <v>1</v>
      </c>
      <c r="G216" s="138">
        <f>G217+G224+G227</f>
        <v>19014180</v>
      </c>
      <c r="H216" s="138">
        <f>H217+H224+H227</f>
        <v>19356920</v>
      </c>
    </row>
    <row r="217" spans="1:8" x14ac:dyDescent="0.25">
      <c r="A217" s="38" t="s">
        <v>5</v>
      </c>
      <c r="B217" s="39"/>
      <c r="C217" s="490" t="s">
        <v>6</v>
      </c>
      <c r="D217" s="507"/>
      <c r="E217" s="508"/>
      <c r="F217" s="55"/>
      <c r="G217" s="77">
        <f>G218+G222</f>
        <v>6186000</v>
      </c>
      <c r="H217" s="77">
        <f>H218+H222</f>
        <v>6186000</v>
      </c>
    </row>
    <row r="218" spans="1:8" x14ac:dyDescent="0.25">
      <c r="A218" s="38"/>
      <c r="B218" s="39" t="s">
        <v>71</v>
      </c>
      <c r="C218" s="39"/>
      <c r="D218" s="490" t="s">
        <v>72</v>
      </c>
      <c r="E218" s="491"/>
      <c r="F218" s="49"/>
      <c r="G218" s="90">
        <f>G219+G220+G221</f>
        <v>6186000</v>
      </c>
      <c r="H218" s="90">
        <f>H219+H220+H221</f>
        <v>6186000</v>
      </c>
    </row>
    <row r="219" spans="1:8" x14ac:dyDescent="0.25">
      <c r="A219" s="38"/>
      <c r="B219" s="39"/>
      <c r="C219" s="43" t="s">
        <v>73</v>
      </c>
      <c r="D219" s="488" t="s">
        <v>74</v>
      </c>
      <c r="E219" s="489"/>
      <c r="F219" s="49"/>
      <c r="G219" s="92">
        <v>5598000</v>
      </c>
      <c r="H219" s="92">
        <v>5598000</v>
      </c>
    </row>
    <row r="220" spans="1:8" x14ac:dyDescent="0.25">
      <c r="A220" s="38"/>
      <c r="B220" s="39"/>
      <c r="C220" s="43" t="s">
        <v>75</v>
      </c>
      <c r="D220" s="488" t="s">
        <v>85</v>
      </c>
      <c r="E220" s="489"/>
      <c r="F220" s="49"/>
      <c r="G220" s="132">
        <v>468000</v>
      </c>
      <c r="H220" s="132">
        <v>468000</v>
      </c>
    </row>
    <row r="221" spans="1:8" x14ac:dyDescent="0.25">
      <c r="A221" s="38"/>
      <c r="B221" s="39"/>
      <c r="C221" s="43" t="s">
        <v>86</v>
      </c>
      <c r="D221" s="488" t="s">
        <v>87</v>
      </c>
      <c r="E221" s="489"/>
      <c r="F221" s="49"/>
      <c r="G221" s="132">
        <v>120000</v>
      </c>
      <c r="H221" s="132">
        <v>120000</v>
      </c>
    </row>
    <row r="222" spans="1:8" x14ac:dyDescent="0.25">
      <c r="A222" s="38"/>
      <c r="B222" s="39" t="s">
        <v>7</v>
      </c>
      <c r="C222" s="168"/>
      <c r="D222" s="535" t="s">
        <v>8</v>
      </c>
      <c r="E222" s="513"/>
      <c r="F222" s="49"/>
      <c r="G222" s="171">
        <f>G223</f>
        <v>0</v>
      </c>
      <c r="H222" s="171">
        <f>H223</f>
        <v>0</v>
      </c>
    </row>
    <row r="223" spans="1:8" x14ac:dyDescent="0.25">
      <c r="A223" s="41"/>
      <c r="B223" s="43"/>
      <c r="C223" s="49" t="s">
        <v>237</v>
      </c>
      <c r="D223" s="514" t="s">
        <v>246</v>
      </c>
      <c r="E223" s="515"/>
      <c r="F223" s="49"/>
      <c r="G223" s="132">
        <v>0</v>
      </c>
      <c r="H223" s="132">
        <v>0</v>
      </c>
    </row>
    <row r="224" spans="1:8" x14ac:dyDescent="0.25">
      <c r="A224" s="38" t="s">
        <v>11</v>
      </c>
      <c r="B224" s="39"/>
      <c r="C224" s="486" t="s">
        <v>12</v>
      </c>
      <c r="D224" s="536"/>
      <c r="E224" s="487"/>
      <c r="F224" s="49"/>
      <c r="G224" s="90">
        <f>SUM(G225:G226)</f>
        <v>822180</v>
      </c>
      <c r="H224" s="90">
        <f>SUM(H225:H226)</f>
        <v>822180</v>
      </c>
    </row>
    <row r="225" spans="1:8" x14ac:dyDescent="0.25">
      <c r="A225" s="41"/>
      <c r="B225" s="43"/>
      <c r="C225" s="43"/>
      <c r="D225" s="488" t="s">
        <v>13</v>
      </c>
      <c r="E225" s="489"/>
      <c r="F225" s="49"/>
      <c r="G225" s="92">
        <v>804180</v>
      </c>
      <c r="H225" s="92">
        <v>804180</v>
      </c>
    </row>
    <row r="226" spans="1:8" x14ac:dyDescent="0.25">
      <c r="A226" s="41"/>
      <c r="B226" s="43"/>
      <c r="C226" s="43"/>
      <c r="D226" s="488" t="s">
        <v>88</v>
      </c>
      <c r="E226" s="489"/>
      <c r="F226" s="49"/>
      <c r="G226" s="92">
        <v>18000</v>
      </c>
      <c r="H226" s="92">
        <v>18000</v>
      </c>
    </row>
    <row r="227" spans="1:8" x14ac:dyDescent="0.25">
      <c r="A227" s="38" t="s">
        <v>14</v>
      </c>
      <c r="B227" s="39"/>
      <c r="C227" s="490" t="s">
        <v>15</v>
      </c>
      <c r="D227" s="507"/>
      <c r="E227" s="508"/>
      <c r="F227" s="66"/>
      <c r="G227" s="90">
        <f>G228+G231+G234+G243</f>
        <v>12006000</v>
      </c>
      <c r="H227" s="90">
        <f>H228+H231+H234+H243+H244</f>
        <v>12348740</v>
      </c>
    </row>
    <row r="228" spans="1:8" x14ac:dyDescent="0.25">
      <c r="A228" s="41"/>
      <c r="B228" s="39" t="s">
        <v>16</v>
      </c>
      <c r="C228" s="39"/>
      <c r="D228" s="490" t="s">
        <v>17</v>
      </c>
      <c r="E228" s="508"/>
      <c r="F228" s="43"/>
      <c r="G228" s="90">
        <f>G229+G230</f>
        <v>1700000</v>
      </c>
      <c r="H228" s="90">
        <f>H229+H230</f>
        <v>1700000</v>
      </c>
    </row>
    <row r="229" spans="1:8" x14ac:dyDescent="0.25">
      <c r="A229" s="41"/>
      <c r="B229" s="43"/>
      <c r="C229" s="43" t="s">
        <v>18</v>
      </c>
      <c r="D229" s="488" t="s">
        <v>19</v>
      </c>
      <c r="E229" s="518"/>
      <c r="F229" s="43"/>
      <c r="G229" s="92">
        <v>200000</v>
      </c>
      <c r="H229" s="92">
        <v>200000</v>
      </c>
    </row>
    <row r="230" spans="1:8" x14ac:dyDescent="0.25">
      <c r="A230" s="41"/>
      <c r="B230" s="43"/>
      <c r="C230" s="43" t="s">
        <v>20</v>
      </c>
      <c r="D230" s="488" t="s">
        <v>21</v>
      </c>
      <c r="E230" s="518"/>
      <c r="F230" s="43"/>
      <c r="G230" s="92">
        <v>1500000</v>
      </c>
      <c r="H230" s="92">
        <v>1500000</v>
      </c>
    </row>
    <row r="231" spans="1:8" x14ac:dyDescent="0.25">
      <c r="A231" s="41"/>
      <c r="B231" s="39" t="s">
        <v>22</v>
      </c>
      <c r="C231" s="39"/>
      <c r="D231" s="490" t="s">
        <v>23</v>
      </c>
      <c r="E231" s="508"/>
      <c r="F231" s="43"/>
      <c r="G231" s="90">
        <f>G232</f>
        <v>160000</v>
      </c>
      <c r="H231" s="90">
        <f>H232</f>
        <v>160000</v>
      </c>
    </row>
    <row r="232" spans="1:8" x14ac:dyDescent="0.25">
      <c r="A232" s="41"/>
      <c r="B232" s="43"/>
      <c r="C232" s="43" t="s">
        <v>24</v>
      </c>
      <c r="D232" s="488" t="s">
        <v>25</v>
      </c>
      <c r="E232" s="518"/>
      <c r="F232" s="43"/>
      <c r="G232" s="92">
        <f>SUM(G233)</f>
        <v>160000</v>
      </c>
      <c r="H232" s="92">
        <f>SUM(H233)</f>
        <v>160000</v>
      </c>
    </row>
    <row r="233" spans="1:8" ht="18" customHeight="1" x14ac:dyDescent="0.25">
      <c r="A233" s="41"/>
      <c r="B233" s="43"/>
      <c r="C233" s="43"/>
      <c r="D233" s="43"/>
      <c r="E233" s="43" t="s">
        <v>26</v>
      </c>
      <c r="F233" s="43"/>
      <c r="G233" s="92">
        <v>160000</v>
      </c>
      <c r="H233" s="92">
        <v>160000</v>
      </c>
    </row>
    <row r="234" spans="1:8" x14ac:dyDescent="0.25">
      <c r="A234" s="41"/>
      <c r="B234" s="39" t="s">
        <v>27</v>
      </c>
      <c r="C234" s="39"/>
      <c r="D234" s="490" t="s">
        <v>28</v>
      </c>
      <c r="E234" s="508"/>
      <c r="F234" s="43"/>
      <c r="G234" s="90">
        <f>G235+G239+G240</f>
        <v>8596000</v>
      </c>
      <c r="H234" s="90">
        <f>H235+H239+H240</f>
        <v>8896000</v>
      </c>
    </row>
    <row r="235" spans="1:8" x14ac:dyDescent="0.25">
      <c r="A235" s="41"/>
      <c r="B235" s="43"/>
      <c r="C235" s="43" t="s">
        <v>29</v>
      </c>
      <c r="D235" s="488" t="s">
        <v>30</v>
      </c>
      <c r="E235" s="518"/>
      <c r="F235" s="43"/>
      <c r="G235" s="92">
        <f>G236+G237+G238</f>
        <v>2200000</v>
      </c>
      <c r="H235" s="92">
        <f>H236+H237+H238</f>
        <v>2500000</v>
      </c>
    </row>
    <row r="236" spans="1:8" x14ac:dyDescent="0.25">
      <c r="A236" s="41"/>
      <c r="B236" s="43"/>
      <c r="C236" s="43"/>
      <c r="D236" s="43"/>
      <c r="E236" s="43" t="s">
        <v>31</v>
      </c>
      <c r="F236" s="43"/>
      <c r="G236" s="92">
        <v>1200000</v>
      </c>
      <c r="H236" s="92">
        <v>1500000</v>
      </c>
    </row>
    <row r="237" spans="1:8" x14ac:dyDescent="0.25">
      <c r="A237" s="41"/>
      <c r="B237" s="43"/>
      <c r="C237" s="43"/>
      <c r="D237" s="43"/>
      <c r="E237" s="43" t="s">
        <v>32</v>
      </c>
      <c r="F237" s="43"/>
      <c r="G237" s="92">
        <v>800000</v>
      </c>
      <c r="H237" s="92">
        <v>800000</v>
      </c>
    </row>
    <row r="238" spans="1:8" ht="15" customHeight="1" x14ac:dyDescent="0.25">
      <c r="A238" s="41"/>
      <c r="B238" s="43"/>
      <c r="C238" s="43"/>
      <c r="D238" s="43"/>
      <c r="E238" s="43" t="s">
        <v>33</v>
      </c>
      <c r="F238" s="43"/>
      <c r="G238" s="92">
        <v>200000</v>
      </c>
      <c r="H238" s="92">
        <v>200000</v>
      </c>
    </row>
    <row r="239" spans="1:8" x14ac:dyDescent="0.25">
      <c r="A239" s="41"/>
      <c r="B239" s="43"/>
      <c r="C239" s="43" t="s">
        <v>34</v>
      </c>
      <c r="D239" s="488" t="s">
        <v>35</v>
      </c>
      <c r="E239" s="518"/>
      <c r="F239" s="43"/>
      <c r="G239" s="92">
        <v>300000</v>
      </c>
      <c r="H239" s="92">
        <v>300000</v>
      </c>
    </row>
    <row r="240" spans="1:8" x14ac:dyDescent="0.25">
      <c r="A240" s="41"/>
      <c r="B240" s="43"/>
      <c r="C240" s="43" t="s">
        <v>36</v>
      </c>
      <c r="D240" s="488" t="s">
        <v>37</v>
      </c>
      <c r="E240" s="518"/>
      <c r="F240" s="43"/>
      <c r="G240" s="92">
        <f>G241+G242</f>
        <v>6096000</v>
      </c>
      <c r="H240" s="92">
        <f>H241+H242</f>
        <v>6096000</v>
      </c>
    </row>
    <row r="241" spans="1:8" x14ac:dyDescent="0.25">
      <c r="A241" s="41"/>
      <c r="B241" s="43"/>
      <c r="C241" s="43"/>
      <c r="D241" s="308"/>
      <c r="E241" s="546" t="s">
        <v>226</v>
      </c>
      <c r="F241" s="547"/>
      <c r="G241" s="92">
        <v>250000</v>
      </c>
      <c r="H241" s="92">
        <v>250000</v>
      </c>
    </row>
    <row r="242" spans="1:8" x14ac:dyDescent="0.25">
      <c r="A242" s="41"/>
      <c r="B242" s="43"/>
      <c r="C242" s="42"/>
      <c r="D242" s="49"/>
      <c r="E242" s="49" t="s">
        <v>97</v>
      </c>
      <c r="F242" s="49"/>
      <c r="G242" s="92">
        <v>5846000</v>
      </c>
      <c r="H242" s="92">
        <v>5846000</v>
      </c>
    </row>
    <row r="243" spans="1:8" x14ac:dyDescent="0.25">
      <c r="A243" s="41"/>
      <c r="B243" s="39" t="s">
        <v>39</v>
      </c>
      <c r="C243" s="70"/>
      <c r="D243" s="530" t="s">
        <v>40</v>
      </c>
      <c r="E243" s="531"/>
      <c r="F243" s="49"/>
      <c r="G243" s="90">
        <f>G246+G245</f>
        <v>1550000</v>
      </c>
      <c r="H243" s="90">
        <f>H246+H245</f>
        <v>1550000</v>
      </c>
    </row>
    <row r="244" spans="1:8" x14ac:dyDescent="0.25">
      <c r="A244" s="41"/>
      <c r="B244" s="39"/>
      <c r="C244" s="42" t="s">
        <v>92</v>
      </c>
      <c r="D244" s="49" t="s">
        <v>248</v>
      </c>
      <c r="E244" s="71"/>
      <c r="F244" s="49"/>
      <c r="G244" s="334">
        <v>0</v>
      </c>
      <c r="H244" s="334">
        <v>42740</v>
      </c>
    </row>
    <row r="245" spans="1:8" x14ac:dyDescent="0.25">
      <c r="A245" s="41"/>
      <c r="B245" s="43"/>
      <c r="C245" s="42" t="s">
        <v>41</v>
      </c>
      <c r="D245" s="170" t="s">
        <v>42</v>
      </c>
      <c r="E245" s="338"/>
      <c r="F245" s="49"/>
      <c r="G245" s="45">
        <v>1500000</v>
      </c>
      <c r="H245" s="45">
        <v>1500000</v>
      </c>
    </row>
    <row r="246" spans="1:8" x14ac:dyDescent="0.25">
      <c r="A246" s="41"/>
      <c r="B246" s="43"/>
      <c r="C246" s="42" t="s">
        <v>43</v>
      </c>
      <c r="D246" s="514" t="s">
        <v>98</v>
      </c>
      <c r="E246" s="515"/>
      <c r="F246" s="49"/>
      <c r="G246" s="45">
        <v>50000</v>
      </c>
      <c r="H246" s="45">
        <v>50000</v>
      </c>
    </row>
    <row r="247" spans="1:8" x14ac:dyDescent="0.25">
      <c r="A247" s="41"/>
      <c r="B247" s="43"/>
      <c r="C247" s="42"/>
      <c r="D247" s="514" t="s">
        <v>99</v>
      </c>
      <c r="E247" s="515"/>
      <c r="F247" s="49"/>
      <c r="G247" s="92">
        <v>50000</v>
      </c>
      <c r="H247" s="92">
        <v>50000</v>
      </c>
    </row>
    <row r="248" spans="1:8" x14ac:dyDescent="0.25">
      <c r="A248" s="532" t="s">
        <v>223</v>
      </c>
      <c r="B248" s="533"/>
      <c r="C248" s="533"/>
      <c r="D248" s="533"/>
      <c r="E248" s="534"/>
      <c r="F248" s="321"/>
      <c r="G248" s="131">
        <f>G249</f>
        <v>490000</v>
      </c>
      <c r="H248" s="131">
        <f>H249</f>
        <v>490000</v>
      </c>
    </row>
    <row r="249" spans="1:8" x14ac:dyDescent="0.25">
      <c r="A249" s="38" t="s">
        <v>14</v>
      </c>
      <c r="B249" s="39"/>
      <c r="C249" s="490" t="s">
        <v>15</v>
      </c>
      <c r="D249" s="508"/>
      <c r="E249" s="39"/>
      <c r="F249" s="43"/>
      <c r="G249" s="50">
        <f>G250+G252+G256</f>
        <v>490000</v>
      </c>
      <c r="H249" s="50">
        <f>H250+H252+H256</f>
        <v>490000</v>
      </c>
    </row>
    <row r="250" spans="1:8" x14ac:dyDescent="0.25">
      <c r="A250" s="41"/>
      <c r="B250" s="39" t="s">
        <v>16</v>
      </c>
      <c r="C250" s="39"/>
      <c r="D250" s="490" t="s">
        <v>17</v>
      </c>
      <c r="E250" s="508"/>
      <c r="F250" s="43"/>
      <c r="G250" s="90">
        <f>G251</f>
        <v>100000</v>
      </c>
      <c r="H250" s="90">
        <f>H251</f>
        <v>100000</v>
      </c>
    </row>
    <row r="251" spans="1:8" x14ac:dyDescent="0.25">
      <c r="A251" s="41"/>
      <c r="B251" s="43"/>
      <c r="C251" s="43" t="s">
        <v>20</v>
      </c>
      <c r="D251" s="488" t="s">
        <v>21</v>
      </c>
      <c r="E251" s="518"/>
      <c r="F251" s="43"/>
      <c r="G251" s="92">
        <v>100000</v>
      </c>
      <c r="H251" s="92">
        <v>100000</v>
      </c>
    </row>
    <row r="252" spans="1:8" x14ac:dyDescent="0.25">
      <c r="A252" s="41"/>
      <c r="B252" s="39" t="s">
        <v>27</v>
      </c>
      <c r="C252" s="39"/>
      <c r="D252" s="490" t="s">
        <v>28</v>
      </c>
      <c r="E252" s="508"/>
      <c r="F252" s="43"/>
      <c r="G252" s="90">
        <f>G253+G254</f>
        <v>300000</v>
      </c>
      <c r="H252" s="90">
        <f>H253+H254</f>
        <v>300000</v>
      </c>
    </row>
    <row r="253" spans="1:8" x14ac:dyDescent="0.25">
      <c r="A253" s="41"/>
      <c r="B253" s="43"/>
      <c r="C253" s="43" t="s">
        <v>34</v>
      </c>
      <c r="D253" s="488" t="s">
        <v>35</v>
      </c>
      <c r="E253" s="518"/>
      <c r="F253" s="43"/>
      <c r="G253" s="92">
        <v>100000</v>
      </c>
      <c r="H253" s="92">
        <v>100000</v>
      </c>
    </row>
    <row r="254" spans="1:8" x14ac:dyDescent="0.25">
      <c r="A254" s="41"/>
      <c r="B254" s="43"/>
      <c r="C254" s="43" t="s">
        <v>36</v>
      </c>
      <c r="D254" s="488" t="s">
        <v>37</v>
      </c>
      <c r="E254" s="518"/>
      <c r="F254" s="43"/>
      <c r="G254" s="92">
        <f>G255</f>
        <v>200000</v>
      </c>
      <c r="H254" s="92">
        <f>H255</f>
        <v>200000</v>
      </c>
    </row>
    <row r="255" spans="1:8" x14ac:dyDescent="0.25">
      <c r="A255" s="41"/>
      <c r="B255" s="43"/>
      <c r="C255" s="43"/>
      <c r="D255" s="43"/>
      <c r="E255" s="43" t="s">
        <v>38</v>
      </c>
      <c r="F255" s="43"/>
      <c r="G255" s="92">
        <v>200000</v>
      </c>
      <c r="H255" s="92">
        <v>200000</v>
      </c>
    </row>
    <row r="256" spans="1:8" x14ac:dyDescent="0.25">
      <c r="A256" s="41"/>
      <c r="B256" s="39" t="s">
        <v>39</v>
      </c>
      <c r="C256" s="39"/>
      <c r="D256" s="490" t="s">
        <v>40</v>
      </c>
      <c r="E256" s="508"/>
      <c r="F256" s="43"/>
      <c r="G256" s="90">
        <f>G257</f>
        <v>90000</v>
      </c>
      <c r="H256" s="90">
        <f>H257</f>
        <v>90000</v>
      </c>
    </row>
    <row r="257" spans="1:15" x14ac:dyDescent="0.25">
      <c r="A257" s="41"/>
      <c r="B257" s="43"/>
      <c r="C257" s="43" t="s">
        <v>41</v>
      </c>
      <c r="D257" s="526" t="s">
        <v>42</v>
      </c>
      <c r="E257" s="527"/>
      <c r="F257" s="43"/>
      <c r="G257" s="92">
        <v>90000</v>
      </c>
      <c r="H257" s="92">
        <v>90000</v>
      </c>
    </row>
    <row r="258" spans="1:15" x14ac:dyDescent="0.25">
      <c r="A258" s="548" t="s">
        <v>224</v>
      </c>
      <c r="B258" s="549"/>
      <c r="C258" s="549"/>
      <c r="D258" s="549"/>
      <c r="E258" s="550"/>
      <c r="F258" s="325"/>
      <c r="G258" s="131">
        <f t="shared" ref="G258:H258" si="14">G259+G268</f>
        <v>2720000</v>
      </c>
      <c r="H258" s="131">
        <f t="shared" si="14"/>
        <v>2587000</v>
      </c>
    </row>
    <row r="259" spans="1:15" x14ac:dyDescent="0.25">
      <c r="A259" s="38" t="s">
        <v>14</v>
      </c>
      <c r="B259" s="39"/>
      <c r="C259" s="490" t="s">
        <v>15</v>
      </c>
      <c r="D259" s="508"/>
      <c r="E259" s="39"/>
      <c r="F259" s="43"/>
      <c r="G259" s="90">
        <f>G260+G262+G266</f>
        <v>720000</v>
      </c>
      <c r="H259" s="90">
        <f>H260+H262+H266</f>
        <v>720000</v>
      </c>
    </row>
    <row r="260" spans="1:15" x14ac:dyDescent="0.25">
      <c r="A260" s="41"/>
      <c r="B260" s="39" t="s">
        <v>16</v>
      </c>
      <c r="C260" s="39"/>
      <c r="D260" s="490" t="s">
        <v>17</v>
      </c>
      <c r="E260" s="508"/>
      <c r="F260" s="43"/>
      <c r="G260" s="90">
        <f>G261</f>
        <v>0</v>
      </c>
      <c r="H260" s="90">
        <f>H261</f>
        <v>0</v>
      </c>
    </row>
    <row r="261" spans="1:15" x14ac:dyDescent="0.25">
      <c r="A261" s="41"/>
      <c r="B261" s="43"/>
      <c r="C261" s="43" t="s">
        <v>20</v>
      </c>
      <c r="D261" s="488" t="s">
        <v>21</v>
      </c>
      <c r="E261" s="518"/>
      <c r="F261" s="43"/>
      <c r="G261" s="92">
        <v>0</v>
      </c>
      <c r="H261" s="92">
        <v>0</v>
      </c>
    </row>
    <row r="262" spans="1:15" x14ac:dyDescent="0.25">
      <c r="A262" s="41"/>
      <c r="B262" s="39" t="s">
        <v>27</v>
      </c>
      <c r="C262" s="39"/>
      <c r="D262" s="490" t="s">
        <v>28</v>
      </c>
      <c r="E262" s="508"/>
      <c r="F262" s="43"/>
      <c r="G262" s="90">
        <f t="shared" ref="G262:H262" si="15">G264+G263</f>
        <v>650000</v>
      </c>
      <c r="H262" s="90">
        <f t="shared" si="15"/>
        <v>650000</v>
      </c>
    </row>
    <row r="263" spans="1:15" x14ac:dyDescent="0.25">
      <c r="A263" s="41"/>
      <c r="B263" s="39"/>
      <c r="C263" s="43" t="s">
        <v>34</v>
      </c>
      <c r="D263" s="488" t="s">
        <v>35</v>
      </c>
      <c r="E263" s="518"/>
      <c r="F263" s="43"/>
      <c r="G263" s="92">
        <v>500000</v>
      </c>
      <c r="H263" s="92">
        <v>500000</v>
      </c>
      <c r="K263" s="326"/>
      <c r="L263" s="78"/>
      <c r="M263" s="139"/>
      <c r="N263" s="168"/>
      <c r="O263" s="78"/>
    </row>
    <row r="264" spans="1:15" x14ac:dyDescent="0.25">
      <c r="A264" s="41"/>
      <c r="B264" s="39"/>
      <c r="C264" s="43" t="s">
        <v>36</v>
      </c>
      <c r="D264" s="488" t="s">
        <v>37</v>
      </c>
      <c r="E264" s="518"/>
      <c r="F264" s="43"/>
      <c r="G264" s="92">
        <f t="shared" ref="G264:H264" si="16">G265</f>
        <v>150000</v>
      </c>
      <c r="H264" s="92">
        <f t="shared" si="16"/>
        <v>150000</v>
      </c>
      <c r="K264" s="326"/>
      <c r="L264" s="78"/>
      <c r="M264" s="139"/>
      <c r="N264" s="78"/>
      <c r="O264" s="78"/>
    </row>
    <row r="265" spans="1:15" x14ac:dyDescent="0.25">
      <c r="A265" s="41"/>
      <c r="B265" s="39"/>
      <c r="C265" s="43"/>
      <c r="D265" s="43"/>
      <c r="E265" s="43" t="s">
        <v>38</v>
      </c>
      <c r="F265" s="43"/>
      <c r="G265" s="92">
        <v>150000</v>
      </c>
      <c r="H265" s="92">
        <v>150000</v>
      </c>
      <c r="K265" s="326"/>
      <c r="L265" s="78"/>
      <c r="M265" s="139"/>
      <c r="N265" s="78"/>
      <c r="O265" s="78"/>
    </row>
    <row r="266" spans="1:15" x14ac:dyDescent="0.25">
      <c r="A266" s="41"/>
      <c r="B266" s="39" t="s">
        <v>39</v>
      </c>
      <c r="C266" s="39"/>
      <c r="D266" s="490" t="s">
        <v>40</v>
      </c>
      <c r="E266" s="508"/>
      <c r="F266" s="43"/>
      <c r="G266" s="90">
        <f>G267</f>
        <v>70000</v>
      </c>
      <c r="H266" s="90">
        <f>H267</f>
        <v>70000</v>
      </c>
    </row>
    <row r="267" spans="1:15" x14ac:dyDescent="0.25">
      <c r="A267" s="41"/>
      <c r="B267" s="43"/>
      <c r="C267" s="43" t="s">
        <v>41</v>
      </c>
      <c r="D267" s="526" t="s">
        <v>42</v>
      </c>
      <c r="E267" s="527"/>
      <c r="F267" s="43"/>
      <c r="G267" s="92">
        <v>70000</v>
      </c>
      <c r="H267" s="92">
        <v>70000</v>
      </c>
    </row>
    <row r="268" spans="1:15" x14ac:dyDescent="0.25">
      <c r="A268" s="51" t="s">
        <v>61</v>
      </c>
      <c r="B268" s="43"/>
      <c r="C268" s="494" t="s">
        <v>62</v>
      </c>
      <c r="D268" s="496"/>
      <c r="E268" s="49"/>
      <c r="F268" s="43"/>
      <c r="G268" s="90">
        <f t="shared" ref="G268:H268" si="17">G269+G270</f>
        <v>2000000</v>
      </c>
      <c r="H268" s="90">
        <f t="shared" si="17"/>
        <v>1867000</v>
      </c>
    </row>
    <row r="269" spans="1:15" x14ac:dyDescent="0.25">
      <c r="A269" s="51"/>
      <c r="B269" s="42"/>
      <c r="C269" s="78" t="s">
        <v>80</v>
      </c>
      <c r="D269" s="514" t="s">
        <v>414</v>
      </c>
      <c r="E269" s="515"/>
      <c r="F269" s="43"/>
      <c r="G269" s="92">
        <v>1200000</v>
      </c>
      <c r="H269" s="92">
        <v>1470000</v>
      </c>
    </row>
    <row r="270" spans="1:15" x14ac:dyDescent="0.25">
      <c r="A270" s="51"/>
      <c r="B270" s="42"/>
      <c r="C270" s="78" t="s">
        <v>80</v>
      </c>
      <c r="D270" s="528" t="s">
        <v>400</v>
      </c>
      <c r="E270" s="529"/>
      <c r="F270" s="43"/>
      <c r="G270" s="92">
        <v>800000</v>
      </c>
      <c r="H270" s="92">
        <v>397000</v>
      </c>
    </row>
    <row r="271" spans="1:15" x14ac:dyDescent="0.25">
      <c r="A271" s="504" t="s">
        <v>102</v>
      </c>
      <c r="B271" s="505"/>
      <c r="C271" s="505"/>
      <c r="D271" s="505"/>
      <c r="E271" s="506"/>
      <c r="F271" s="74">
        <v>1</v>
      </c>
      <c r="G271" s="138">
        <f>G280+G272+G277</f>
        <v>21598749</v>
      </c>
      <c r="H271" s="138">
        <f>H280+H272+H277</f>
        <v>21598749</v>
      </c>
    </row>
    <row r="272" spans="1:15" x14ac:dyDescent="0.25">
      <c r="A272" s="38" t="s">
        <v>5</v>
      </c>
      <c r="B272" s="39"/>
      <c r="C272" s="490" t="s">
        <v>6</v>
      </c>
      <c r="D272" s="507"/>
      <c r="E272" s="508"/>
      <c r="F272" s="55"/>
      <c r="G272" s="90">
        <f>G273</f>
        <v>2907300</v>
      </c>
      <c r="H272" s="90">
        <f>H273</f>
        <v>2907300</v>
      </c>
    </row>
    <row r="273" spans="1:8" x14ac:dyDescent="0.25">
      <c r="A273" s="38"/>
      <c r="B273" s="39" t="s">
        <v>71</v>
      </c>
      <c r="C273" s="39"/>
      <c r="D273" s="490" t="s">
        <v>72</v>
      </c>
      <c r="E273" s="491"/>
      <c r="F273" s="49"/>
      <c r="G273" s="90">
        <f>G274+G275+G276</f>
        <v>2907300</v>
      </c>
      <c r="H273" s="90">
        <f>H274+H275+H276</f>
        <v>2907300</v>
      </c>
    </row>
    <row r="274" spans="1:8" x14ac:dyDescent="0.25">
      <c r="A274" s="38"/>
      <c r="B274" s="39"/>
      <c r="C274" s="43" t="s">
        <v>73</v>
      </c>
      <c r="D274" s="488" t="s">
        <v>74</v>
      </c>
      <c r="E274" s="489"/>
      <c r="F274" s="49"/>
      <c r="G274" s="92">
        <v>2599200</v>
      </c>
      <c r="H274" s="92">
        <v>2599200</v>
      </c>
    </row>
    <row r="275" spans="1:8" x14ac:dyDescent="0.25">
      <c r="A275" s="38"/>
      <c r="B275" s="39"/>
      <c r="C275" s="43" t="s">
        <v>75</v>
      </c>
      <c r="D275" s="488" t="s">
        <v>85</v>
      </c>
      <c r="E275" s="489"/>
      <c r="F275" s="49"/>
      <c r="G275" s="92">
        <v>218100</v>
      </c>
      <c r="H275" s="92">
        <v>218100</v>
      </c>
    </row>
    <row r="276" spans="1:8" x14ac:dyDescent="0.25">
      <c r="A276" s="38"/>
      <c r="B276" s="39"/>
      <c r="C276" s="43" t="s">
        <v>86</v>
      </c>
      <c r="D276" s="488" t="s">
        <v>87</v>
      </c>
      <c r="E276" s="518"/>
      <c r="F276" s="78"/>
      <c r="G276" s="92">
        <v>90000</v>
      </c>
      <c r="H276" s="92">
        <v>90000</v>
      </c>
    </row>
    <row r="277" spans="1:8" x14ac:dyDescent="0.25">
      <c r="A277" s="38" t="s">
        <v>11</v>
      </c>
      <c r="B277" s="39"/>
      <c r="C277" s="490" t="s">
        <v>12</v>
      </c>
      <c r="D277" s="507"/>
      <c r="E277" s="508"/>
      <c r="F277" s="66"/>
      <c r="G277" s="90">
        <f>G278+G279</f>
        <v>391449</v>
      </c>
      <c r="H277" s="90">
        <f>H278+H279</f>
        <v>391449</v>
      </c>
    </row>
    <row r="278" spans="1:8" x14ac:dyDescent="0.25">
      <c r="A278" s="41"/>
      <c r="B278" s="43"/>
      <c r="C278" s="43"/>
      <c r="D278" s="488" t="s">
        <v>13</v>
      </c>
      <c r="E278" s="518"/>
      <c r="F278" s="43"/>
      <c r="G278" s="92">
        <v>377949</v>
      </c>
      <c r="H278" s="92">
        <v>377949</v>
      </c>
    </row>
    <row r="279" spans="1:8" x14ac:dyDescent="0.25">
      <c r="A279" s="41"/>
      <c r="B279" s="43"/>
      <c r="C279" s="43"/>
      <c r="D279" s="488" t="s">
        <v>88</v>
      </c>
      <c r="E279" s="518"/>
      <c r="F279" s="43"/>
      <c r="G279" s="92">
        <v>13500</v>
      </c>
      <c r="H279" s="92">
        <v>13500</v>
      </c>
    </row>
    <row r="280" spans="1:8" x14ac:dyDescent="0.25">
      <c r="A280" s="38" t="s">
        <v>14</v>
      </c>
      <c r="B280" s="39"/>
      <c r="C280" s="490" t="s">
        <v>15</v>
      </c>
      <c r="D280" s="508"/>
      <c r="E280" s="39"/>
      <c r="F280" s="43"/>
      <c r="G280" s="90">
        <f>G283+G292+G281</f>
        <v>18300000</v>
      </c>
      <c r="H280" s="90">
        <f>H283+H292+H281</f>
        <v>18300000</v>
      </c>
    </row>
    <row r="281" spans="1:8" x14ac:dyDescent="0.25">
      <c r="A281" s="41"/>
      <c r="B281" s="39" t="s">
        <v>16</v>
      </c>
      <c r="C281" s="39"/>
      <c r="D281" s="490" t="s">
        <v>17</v>
      </c>
      <c r="E281" s="508"/>
      <c r="F281" s="43"/>
      <c r="G281" s="90">
        <f>G282</f>
        <v>250000</v>
      </c>
      <c r="H281" s="90">
        <f>H282</f>
        <v>250000</v>
      </c>
    </row>
    <row r="282" spans="1:8" x14ac:dyDescent="0.25">
      <c r="A282" s="41"/>
      <c r="B282" s="43"/>
      <c r="C282" s="43" t="s">
        <v>20</v>
      </c>
      <c r="D282" s="488" t="s">
        <v>21</v>
      </c>
      <c r="E282" s="518"/>
      <c r="F282" s="43"/>
      <c r="G282" s="92">
        <v>250000</v>
      </c>
      <c r="H282" s="92">
        <v>250000</v>
      </c>
    </row>
    <row r="283" spans="1:8" x14ac:dyDescent="0.25">
      <c r="A283" s="41"/>
      <c r="B283" s="39" t="s">
        <v>27</v>
      </c>
      <c r="C283" s="39"/>
      <c r="D283" s="490" t="s">
        <v>28</v>
      </c>
      <c r="E283" s="508"/>
      <c r="F283" s="43"/>
      <c r="G283" s="90">
        <f>G284+G288+G289+G290</f>
        <v>14050000</v>
      </c>
      <c r="H283" s="90">
        <f>H284+H288+H289+H290</f>
        <v>14050000</v>
      </c>
    </row>
    <row r="284" spans="1:8" x14ac:dyDescent="0.25">
      <c r="A284" s="41"/>
      <c r="B284" s="43"/>
      <c r="C284" s="43" t="s">
        <v>29</v>
      </c>
      <c r="D284" s="488" t="s">
        <v>30</v>
      </c>
      <c r="E284" s="518"/>
      <c r="F284" s="43"/>
      <c r="G284" s="92">
        <f>G285+G286+G287</f>
        <v>950000</v>
      </c>
      <c r="H284" s="92">
        <f>H285+H286+H287</f>
        <v>950000</v>
      </c>
    </row>
    <row r="285" spans="1:8" x14ac:dyDescent="0.25">
      <c r="A285" s="41"/>
      <c r="B285" s="43"/>
      <c r="C285" s="43"/>
      <c r="D285" s="43"/>
      <c r="E285" s="43" t="s">
        <v>31</v>
      </c>
      <c r="F285" s="43"/>
      <c r="G285" s="92">
        <v>350000</v>
      </c>
      <c r="H285" s="92">
        <v>350000</v>
      </c>
    </row>
    <row r="286" spans="1:8" x14ac:dyDescent="0.25">
      <c r="A286" s="41"/>
      <c r="B286" s="43"/>
      <c r="C286" s="43"/>
      <c r="D286" s="43"/>
      <c r="E286" s="43" t="s">
        <v>230</v>
      </c>
      <c r="F286" s="43"/>
      <c r="G286" s="94">
        <v>150000</v>
      </c>
      <c r="H286" s="94">
        <v>150000</v>
      </c>
    </row>
    <row r="287" spans="1:8" x14ac:dyDescent="0.25">
      <c r="A287" s="41"/>
      <c r="B287" s="43"/>
      <c r="C287" s="43"/>
      <c r="D287" s="43"/>
      <c r="E287" s="43" t="s">
        <v>32</v>
      </c>
      <c r="F287" s="43"/>
      <c r="G287" s="94">
        <v>450000</v>
      </c>
      <c r="H287" s="94">
        <v>450000</v>
      </c>
    </row>
    <row r="288" spans="1:8" x14ac:dyDescent="0.25">
      <c r="A288" s="41"/>
      <c r="B288" s="43"/>
      <c r="C288" s="43" t="s">
        <v>103</v>
      </c>
      <c r="D288" s="488" t="s">
        <v>104</v>
      </c>
      <c r="E288" s="518"/>
      <c r="F288" s="43"/>
      <c r="G288" s="94">
        <v>12000000</v>
      </c>
      <c r="H288" s="94">
        <v>12000000</v>
      </c>
    </row>
    <row r="289" spans="1:8" x14ac:dyDescent="0.25">
      <c r="A289" s="41"/>
      <c r="B289" s="43"/>
      <c r="C289" s="43" t="s">
        <v>34</v>
      </c>
      <c r="D289" s="488" t="s">
        <v>35</v>
      </c>
      <c r="E289" s="518"/>
      <c r="F289" s="43"/>
      <c r="G289" s="92">
        <v>100000</v>
      </c>
      <c r="H289" s="92">
        <v>100000</v>
      </c>
    </row>
    <row r="290" spans="1:8" x14ac:dyDescent="0.25">
      <c r="A290" s="81"/>
      <c r="B290" s="57"/>
      <c r="C290" s="53" t="s">
        <v>36</v>
      </c>
      <c r="D290" s="488" t="s">
        <v>37</v>
      </c>
      <c r="E290" s="489"/>
      <c r="F290" s="45"/>
      <c r="G290" s="92">
        <f>G291</f>
        <v>1000000</v>
      </c>
      <c r="H290" s="92">
        <f>H291</f>
        <v>1000000</v>
      </c>
    </row>
    <row r="291" spans="1:8" x14ac:dyDescent="0.25">
      <c r="A291" s="82"/>
      <c r="B291" s="66"/>
      <c r="C291" s="43"/>
      <c r="D291" s="139"/>
      <c r="E291" s="83" t="s">
        <v>38</v>
      </c>
      <c r="F291" s="45"/>
      <c r="G291" s="92">
        <v>1000000</v>
      </c>
      <c r="H291" s="92">
        <v>1000000</v>
      </c>
    </row>
    <row r="292" spans="1:8" x14ac:dyDescent="0.25">
      <c r="A292" s="41"/>
      <c r="B292" s="39" t="s">
        <v>39</v>
      </c>
      <c r="C292" s="39"/>
      <c r="D292" s="490" t="s">
        <v>40</v>
      </c>
      <c r="E292" s="508"/>
      <c r="F292" s="43"/>
      <c r="G292" s="90">
        <f>SUM(G293:G293)</f>
        <v>4000000</v>
      </c>
      <c r="H292" s="90">
        <f>SUM(H293:H293)</f>
        <v>4000000</v>
      </c>
    </row>
    <row r="293" spans="1:8" x14ac:dyDescent="0.25">
      <c r="A293" s="41"/>
      <c r="B293" s="43"/>
      <c r="C293" s="43" t="s">
        <v>41</v>
      </c>
      <c r="D293" s="488" t="s">
        <v>42</v>
      </c>
      <c r="E293" s="518"/>
      <c r="F293" s="43"/>
      <c r="G293" s="92">
        <v>4000000</v>
      </c>
      <c r="H293" s="92">
        <v>4000000</v>
      </c>
    </row>
    <row r="294" spans="1:8" x14ac:dyDescent="0.25">
      <c r="A294" s="551" t="s">
        <v>197</v>
      </c>
      <c r="B294" s="552"/>
      <c r="C294" s="552"/>
      <c r="D294" s="552"/>
      <c r="E294" s="553"/>
      <c r="F294" s="84">
        <v>1</v>
      </c>
      <c r="G294" s="131">
        <f>G295+G300+G303</f>
        <v>8695760</v>
      </c>
      <c r="H294" s="131">
        <f>H295+H300+H303</f>
        <v>8695760</v>
      </c>
    </row>
    <row r="295" spans="1:8" x14ac:dyDescent="0.25">
      <c r="A295" s="85" t="s">
        <v>5</v>
      </c>
      <c r="B295" s="39"/>
      <c r="C295" s="490" t="s">
        <v>6</v>
      </c>
      <c r="D295" s="507"/>
      <c r="E295" s="508"/>
      <c r="F295" s="86"/>
      <c r="G295" s="90">
        <f>G296</f>
        <v>5552160</v>
      </c>
      <c r="H295" s="90">
        <f>H296</f>
        <v>5552160</v>
      </c>
    </row>
    <row r="296" spans="1:8" x14ac:dyDescent="0.25">
      <c r="A296" s="85"/>
      <c r="B296" s="52" t="s">
        <v>71</v>
      </c>
      <c r="C296" s="39"/>
      <c r="D296" s="490" t="s">
        <v>72</v>
      </c>
      <c r="E296" s="508"/>
      <c r="F296" s="86"/>
      <c r="G296" s="90">
        <f>G297+G298+G299</f>
        <v>5552160</v>
      </c>
      <c r="H296" s="90">
        <f>H297+H298+H299</f>
        <v>5552160</v>
      </c>
    </row>
    <row r="297" spans="1:8" x14ac:dyDescent="0.25">
      <c r="A297" s="87"/>
      <c r="B297" s="57"/>
      <c r="C297" s="53" t="s">
        <v>73</v>
      </c>
      <c r="D297" s="488" t="s">
        <v>74</v>
      </c>
      <c r="E297" s="489"/>
      <c r="F297" s="45"/>
      <c r="G297" s="92">
        <v>5013060</v>
      </c>
      <c r="H297" s="92">
        <v>5013060</v>
      </c>
    </row>
    <row r="298" spans="1:8" x14ac:dyDescent="0.25">
      <c r="A298" s="87"/>
      <c r="B298" s="57"/>
      <c r="C298" s="53" t="s">
        <v>75</v>
      </c>
      <c r="D298" s="488" t="s">
        <v>122</v>
      </c>
      <c r="E298" s="489"/>
      <c r="F298" s="45"/>
      <c r="G298" s="92">
        <v>419100</v>
      </c>
      <c r="H298" s="92">
        <v>419100</v>
      </c>
    </row>
    <row r="299" spans="1:8" x14ac:dyDescent="0.25">
      <c r="A299" s="87"/>
      <c r="B299" s="57"/>
      <c r="C299" s="53" t="s">
        <v>123</v>
      </c>
      <c r="D299" s="488" t="s">
        <v>87</v>
      </c>
      <c r="E299" s="489"/>
      <c r="F299" s="45"/>
      <c r="G299" s="92">
        <v>120000</v>
      </c>
      <c r="H299" s="92">
        <v>120000</v>
      </c>
    </row>
    <row r="300" spans="1:8" x14ac:dyDescent="0.25">
      <c r="A300" s="88" t="s">
        <v>11</v>
      </c>
      <c r="B300" s="71"/>
      <c r="C300" s="519" t="s">
        <v>12</v>
      </c>
      <c r="D300" s="507"/>
      <c r="E300" s="508"/>
      <c r="F300" s="86"/>
      <c r="G300" s="90">
        <f>G301+G302</f>
        <v>33600</v>
      </c>
      <c r="H300" s="90">
        <f>H301+H302</f>
        <v>33600</v>
      </c>
    </row>
    <row r="301" spans="1:8" x14ac:dyDescent="0.25">
      <c r="A301" s="89"/>
      <c r="B301" s="66"/>
      <c r="C301" s="520" t="s">
        <v>13</v>
      </c>
      <c r="D301" s="521"/>
      <c r="E301" s="522"/>
      <c r="F301" s="45"/>
      <c r="G301" s="124">
        <v>15600</v>
      </c>
      <c r="H301" s="124">
        <v>15600</v>
      </c>
    </row>
    <row r="302" spans="1:8" x14ac:dyDescent="0.25">
      <c r="A302" s="89"/>
      <c r="B302" s="55"/>
      <c r="C302" s="523" t="s">
        <v>88</v>
      </c>
      <c r="D302" s="524"/>
      <c r="E302" s="525"/>
      <c r="F302" s="45"/>
      <c r="G302" s="124">
        <v>18000</v>
      </c>
      <c r="H302" s="124">
        <v>18000</v>
      </c>
    </row>
    <row r="303" spans="1:8" x14ac:dyDescent="0.25">
      <c r="A303" s="88" t="s">
        <v>14</v>
      </c>
      <c r="B303" s="71"/>
      <c r="C303" s="516" t="s">
        <v>15</v>
      </c>
      <c r="D303" s="516"/>
      <c r="E303" s="516"/>
      <c r="F303" s="50"/>
      <c r="G303" s="123">
        <f>G304+G309+G312+G316</f>
        <v>3110000</v>
      </c>
      <c r="H303" s="123">
        <f>H304+H309+H312+H316</f>
        <v>3110000</v>
      </c>
    </row>
    <row r="304" spans="1:8" x14ac:dyDescent="0.25">
      <c r="A304" s="91"/>
      <c r="B304" s="71" t="s">
        <v>16</v>
      </c>
      <c r="C304" s="71"/>
      <c r="D304" s="516" t="s">
        <v>17</v>
      </c>
      <c r="E304" s="516"/>
      <c r="F304" s="50"/>
      <c r="G304" s="123">
        <f>G305</f>
        <v>1600000</v>
      </c>
      <c r="H304" s="123">
        <f>H305</f>
        <v>1600000</v>
      </c>
    </row>
    <row r="305" spans="1:8" x14ac:dyDescent="0.25">
      <c r="A305" s="87"/>
      <c r="B305" s="57"/>
      <c r="C305" s="49" t="s">
        <v>20</v>
      </c>
      <c r="D305" s="517" t="s">
        <v>21</v>
      </c>
      <c r="E305" s="517"/>
      <c r="F305" s="45"/>
      <c r="G305" s="124">
        <f>G308+G307+G306</f>
        <v>1600000</v>
      </c>
      <c r="H305" s="124">
        <f>H308+H307+H306</f>
        <v>1600000</v>
      </c>
    </row>
    <row r="306" spans="1:8" x14ac:dyDescent="0.25">
      <c r="A306" s="87"/>
      <c r="B306" s="57"/>
      <c r="C306" s="49"/>
      <c r="D306" s="49"/>
      <c r="E306" s="339" t="s">
        <v>415</v>
      </c>
      <c r="F306" s="45"/>
      <c r="G306" s="124"/>
      <c r="H306" s="124"/>
    </row>
    <row r="307" spans="1:8" x14ac:dyDescent="0.25">
      <c r="A307" s="88"/>
      <c r="B307" s="71"/>
      <c r="C307" s="71"/>
      <c r="D307" s="57"/>
      <c r="E307" s="339" t="s">
        <v>124</v>
      </c>
      <c r="F307" s="45"/>
      <c r="G307" s="124">
        <v>100000</v>
      </c>
      <c r="H307" s="124">
        <v>100000</v>
      </c>
    </row>
    <row r="308" spans="1:8" x14ac:dyDescent="0.25">
      <c r="A308" s="88"/>
      <c r="B308" s="71"/>
      <c r="C308" s="71"/>
      <c r="D308" s="57"/>
      <c r="E308" s="339" t="s">
        <v>125</v>
      </c>
      <c r="F308" s="45"/>
      <c r="G308" s="124">
        <v>1500000</v>
      </c>
      <c r="H308" s="124">
        <v>1500000</v>
      </c>
    </row>
    <row r="309" spans="1:8" x14ac:dyDescent="0.25">
      <c r="A309" s="91"/>
      <c r="B309" s="62" t="s">
        <v>22</v>
      </c>
      <c r="C309" s="62"/>
      <c r="D309" s="486" t="s">
        <v>23</v>
      </c>
      <c r="E309" s="487"/>
      <c r="F309" s="50"/>
      <c r="G309" s="123">
        <f>G310</f>
        <v>60000</v>
      </c>
      <c r="H309" s="123">
        <f>H310</f>
        <v>60000</v>
      </c>
    </row>
    <row r="310" spans="1:8" x14ac:dyDescent="0.25">
      <c r="A310" s="89"/>
      <c r="B310" s="139"/>
      <c r="C310" s="43" t="s">
        <v>24</v>
      </c>
      <c r="D310" s="488" t="s">
        <v>25</v>
      </c>
      <c r="E310" s="489"/>
      <c r="F310" s="45"/>
      <c r="G310" s="124">
        <f>SUM(G311)</f>
        <v>60000</v>
      </c>
      <c r="H310" s="124">
        <f>SUM(H311)</f>
        <v>60000</v>
      </c>
    </row>
    <row r="311" spans="1:8" x14ac:dyDescent="0.25">
      <c r="A311" s="89"/>
      <c r="B311" s="43"/>
      <c r="C311" s="43"/>
      <c r="D311" s="139"/>
      <c r="E311" s="83" t="s">
        <v>26</v>
      </c>
      <c r="F311" s="45"/>
      <c r="G311" s="124">
        <v>60000</v>
      </c>
      <c r="H311" s="124">
        <v>60000</v>
      </c>
    </row>
    <row r="312" spans="1:8" x14ac:dyDescent="0.25">
      <c r="A312" s="91"/>
      <c r="B312" s="52" t="s">
        <v>27</v>
      </c>
      <c r="C312" s="139"/>
      <c r="D312" s="490" t="s">
        <v>28</v>
      </c>
      <c r="E312" s="491"/>
      <c r="F312" s="50"/>
      <c r="G312" s="123">
        <f>G313+G314</f>
        <v>950000</v>
      </c>
      <c r="H312" s="123">
        <f>H313+H314</f>
        <v>950000</v>
      </c>
    </row>
    <row r="313" spans="1:8" x14ac:dyDescent="0.25">
      <c r="A313" s="93"/>
      <c r="B313" s="57"/>
      <c r="C313" s="53" t="s">
        <v>34</v>
      </c>
      <c r="D313" s="488" t="s">
        <v>35</v>
      </c>
      <c r="E313" s="489"/>
      <c r="F313" s="45"/>
      <c r="G313" s="124">
        <v>500000</v>
      </c>
      <c r="H313" s="124">
        <v>500000</v>
      </c>
    </row>
    <row r="314" spans="1:8" x14ac:dyDescent="0.25">
      <c r="A314" s="81"/>
      <c r="B314" s="57"/>
      <c r="C314" s="53" t="s">
        <v>36</v>
      </c>
      <c r="D314" s="488" t="s">
        <v>37</v>
      </c>
      <c r="E314" s="489"/>
      <c r="F314" s="45"/>
      <c r="G314" s="124">
        <f>SUM(G315)</f>
        <v>450000</v>
      </c>
      <c r="H314" s="124">
        <f>SUM(H315)</f>
        <v>450000</v>
      </c>
    </row>
    <row r="315" spans="1:8" x14ac:dyDescent="0.25">
      <c r="A315" s="82"/>
      <c r="B315" s="66"/>
      <c r="C315" s="43"/>
      <c r="D315" s="139"/>
      <c r="E315" s="83" t="s">
        <v>38</v>
      </c>
      <c r="F315" s="45"/>
      <c r="G315" s="124">
        <v>450000</v>
      </c>
      <c r="H315" s="124">
        <v>450000</v>
      </c>
    </row>
    <row r="316" spans="1:8" x14ac:dyDescent="0.25">
      <c r="A316" s="91"/>
      <c r="B316" s="39" t="s">
        <v>39</v>
      </c>
      <c r="C316" s="139"/>
      <c r="D316" s="490" t="s">
        <v>40</v>
      </c>
      <c r="E316" s="491"/>
      <c r="F316" s="50"/>
      <c r="G316" s="123">
        <f>SUM(G317:G318)</f>
        <v>500000</v>
      </c>
      <c r="H316" s="123">
        <f>SUM(H317:H318)</f>
        <v>500000</v>
      </c>
    </row>
    <row r="317" spans="1:8" x14ac:dyDescent="0.25">
      <c r="A317" s="89"/>
      <c r="B317" s="139"/>
      <c r="C317" s="43" t="s">
        <v>41</v>
      </c>
      <c r="D317" s="488" t="s">
        <v>42</v>
      </c>
      <c r="E317" s="489"/>
      <c r="F317" s="45"/>
      <c r="G317" s="124">
        <v>500000</v>
      </c>
      <c r="H317" s="124">
        <v>500000</v>
      </c>
    </row>
    <row r="318" spans="1:8" x14ac:dyDescent="0.25">
      <c r="A318" s="89"/>
      <c r="B318" s="139"/>
      <c r="C318" s="55" t="s">
        <v>43</v>
      </c>
      <c r="D318" s="488" t="s">
        <v>126</v>
      </c>
      <c r="E318" s="489"/>
      <c r="F318" s="80"/>
      <c r="G318" s="125">
        <v>0</v>
      </c>
      <c r="H318" s="125">
        <v>0</v>
      </c>
    </row>
    <row r="319" spans="1:8" x14ac:dyDescent="0.25">
      <c r="A319" s="504" t="s">
        <v>107</v>
      </c>
      <c r="B319" s="505"/>
      <c r="C319" s="505"/>
      <c r="D319" s="505"/>
      <c r="E319" s="506"/>
      <c r="F319" s="95"/>
      <c r="G319" s="140">
        <f t="shared" ref="G319:H320" si="18">G320</f>
        <v>3100000</v>
      </c>
      <c r="H319" s="140">
        <f t="shared" si="18"/>
        <v>3131700</v>
      </c>
    </row>
    <row r="320" spans="1:8" x14ac:dyDescent="0.25">
      <c r="A320" s="38" t="s">
        <v>105</v>
      </c>
      <c r="B320" s="43"/>
      <c r="C320" s="490" t="s">
        <v>106</v>
      </c>
      <c r="D320" s="507"/>
      <c r="E320" s="508"/>
      <c r="F320" s="42"/>
      <c r="G320" s="123">
        <f t="shared" si="18"/>
        <v>3100000</v>
      </c>
      <c r="H320" s="123">
        <f t="shared" si="18"/>
        <v>3131700</v>
      </c>
    </row>
    <row r="321" spans="1:8" x14ac:dyDescent="0.25">
      <c r="A321" s="41"/>
      <c r="B321" s="39" t="s">
        <v>108</v>
      </c>
      <c r="C321" s="39"/>
      <c r="D321" s="490" t="s">
        <v>109</v>
      </c>
      <c r="E321" s="508"/>
      <c r="F321" s="42"/>
      <c r="G321" s="123">
        <f>G322</f>
        <v>3100000</v>
      </c>
      <c r="H321" s="123">
        <f>H322</f>
        <v>3131700</v>
      </c>
    </row>
    <row r="322" spans="1:8" x14ac:dyDescent="0.25">
      <c r="A322" s="41"/>
      <c r="B322" s="39"/>
      <c r="C322" s="39"/>
      <c r="D322" s="39"/>
      <c r="E322" s="39" t="s">
        <v>110</v>
      </c>
      <c r="F322" s="42"/>
      <c r="G322" s="90">
        <f t="shared" ref="G322:H322" si="19">SUM(G323:G328)</f>
        <v>3100000</v>
      </c>
      <c r="H322" s="90">
        <f t="shared" si="19"/>
        <v>3131700</v>
      </c>
    </row>
    <row r="323" spans="1:8" x14ac:dyDescent="0.25">
      <c r="A323" s="41"/>
      <c r="B323" s="43"/>
      <c r="C323" s="43"/>
      <c r="D323" s="43"/>
      <c r="E323" s="43" t="s">
        <v>111</v>
      </c>
      <c r="F323" s="42"/>
      <c r="G323" s="92">
        <v>500000</v>
      </c>
      <c r="H323" s="92">
        <v>500000</v>
      </c>
    </row>
    <row r="324" spans="1:8" x14ac:dyDescent="0.25">
      <c r="A324" s="41"/>
      <c r="B324" s="43"/>
      <c r="C324" s="43"/>
      <c r="D324" s="43"/>
      <c r="E324" s="43" t="s">
        <v>240</v>
      </c>
      <c r="F324" s="43"/>
      <c r="G324" s="92">
        <v>300000</v>
      </c>
      <c r="H324" s="92">
        <v>300000</v>
      </c>
    </row>
    <row r="325" spans="1:8" x14ac:dyDescent="0.25">
      <c r="A325" s="41"/>
      <c r="B325" s="43"/>
      <c r="C325" s="43"/>
      <c r="D325" s="43"/>
      <c r="E325" s="43" t="s">
        <v>112</v>
      </c>
      <c r="F325" s="43"/>
      <c r="G325" s="92">
        <v>1300000</v>
      </c>
      <c r="H325" s="92">
        <v>1300000</v>
      </c>
    </row>
    <row r="326" spans="1:8" x14ac:dyDescent="0.25">
      <c r="A326" s="41"/>
      <c r="B326" s="43"/>
      <c r="C326" s="43"/>
      <c r="D326" s="43"/>
      <c r="E326" s="43" t="s">
        <v>241</v>
      </c>
      <c r="F326" s="43"/>
      <c r="G326" s="92">
        <v>800000</v>
      </c>
      <c r="H326" s="92">
        <v>831700</v>
      </c>
    </row>
    <row r="327" spans="1:8" x14ac:dyDescent="0.25">
      <c r="A327" s="41"/>
      <c r="B327" s="43"/>
      <c r="C327" s="43"/>
      <c r="D327" s="43"/>
      <c r="E327" s="43" t="s">
        <v>113</v>
      </c>
      <c r="F327" s="43"/>
      <c r="G327" s="92">
        <v>100000</v>
      </c>
      <c r="H327" s="92">
        <v>100000</v>
      </c>
    </row>
    <row r="328" spans="1:8" x14ac:dyDescent="0.25">
      <c r="A328" s="331"/>
      <c r="B328" s="55"/>
      <c r="C328" s="55"/>
      <c r="D328" s="55"/>
      <c r="E328" s="55" t="s">
        <v>416</v>
      </c>
      <c r="F328" s="55"/>
      <c r="G328" s="332">
        <v>100000</v>
      </c>
      <c r="H328" s="332">
        <v>100000</v>
      </c>
    </row>
    <row r="329" spans="1:8" x14ac:dyDescent="0.25">
      <c r="A329" s="509" t="s">
        <v>114</v>
      </c>
      <c r="B329" s="510"/>
      <c r="C329" s="510"/>
      <c r="D329" s="510"/>
      <c r="E329" s="511"/>
      <c r="F329" s="113"/>
      <c r="G329" s="141">
        <f>+G337+G330</f>
        <v>1500000</v>
      </c>
      <c r="H329" s="141">
        <f>+H337+H330</f>
        <v>2513460</v>
      </c>
    </row>
    <row r="330" spans="1:8" x14ac:dyDescent="0.25">
      <c r="A330" s="85" t="s">
        <v>14</v>
      </c>
      <c r="B330" s="39"/>
      <c r="C330" s="490" t="s">
        <v>15</v>
      </c>
      <c r="D330" s="507"/>
      <c r="E330" s="491"/>
      <c r="F330" s="97"/>
      <c r="G330" s="142">
        <f t="shared" ref="G330:H330" si="20">G331+G333+G335</f>
        <v>0</v>
      </c>
      <c r="H330" s="142">
        <f t="shared" si="20"/>
        <v>1013460</v>
      </c>
    </row>
    <row r="331" spans="1:8" x14ac:dyDescent="0.25">
      <c r="A331" s="63"/>
      <c r="B331" s="115" t="s">
        <v>16</v>
      </c>
      <c r="C331" s="52"/>
      <c r="D331" s="512" t="s">
        <v>17</v>
      </c>
      <c r="E331" s="513"/>
      <c r="F331" s="97"/>
      <c r="G331" s="142">
        <f>G332</f>
        <v>0</v>
      </c>
      <c r="H331" s="142">
        <f>H332</f>
        <v>1013460</v>
      </c>
    </row>
    <row r="332" spans="1:8" x14ac:dyDescent="0.25">
      <c r="A332" s="114"/>
      <c r="B332" s="116"/>
      <c r="C332" s="57" t="s">
        <v>20</v>
      </c>
      <c r="D332" s="514" t="s">
        <v>21</v>
      </c>
      <c r="E332" s="515"/>
      <c r="F332" s="97"/>
      <c r="G332" s="143">
        <v>0</v>
      </c>
      <c r="H332" s="143">
        <v>1013460</v>
      </c>
    </row>
    <row r="333" spans="1:8" x14ac:dyDescent="0.25">
      <c r="A333" s="91"/>
      <c r="B333" s="52" t="s">
        <v>27</v>
      </c>
      <c r="C333" s="139"/>
      <c r="D333" s="486" t="s">
        <v>28</v>
      </c>
      <c r="E333" s="487"/>
      <c r="F333" s="97"/>
      <c r="G333" s="144">
        <f t="shared" ref="G333:H333" si="21">G334</f>
        <v>0</v>
      </c>
      <c r="H333" s="144">
        <f t="shared" si="21"/>
        <v>0</v>
      </c>
    </row>
    <row r="334" spans="1:8" x14ac:dyDescent="0.25">
      <c r="A334" s="81"/>
      <c r="B334" s="57"/>
      <c r="C334" s="53" t="s">
        <v>36</v>
      </c>
      <c r="D334" s="488" t="s">
        <v>37</v>
      </c>
      <c r="E334" s="489"/>
      <c r="F334" s="45"/>
      <c r="G334" s="145">
        <v>0</v>
      </c>
      <c r="H334" s="145">
        <v>0</v>
      </c>
    </row>
    <row r="335" spans="1:8" x14ac:dyDescent="0.25">
      <c r="A335" s="91"/>
      <c r="B335" s="39" t="s">
        <v>39</v>
      </c>
      <c r="C335" s="139"/>
      <c r="D335" s="490" t="s">
        <v>40</v>
      </c>
      <c r="E335" s="491"/>
      <c r="F335" s="50"/>
      <c r="G335" s="144">
        <f>G336</f>
        <v>0</v>
      </c>
      <c r="H335" s="144">
        <f>H336</f>
        <v>0</v>
      </c>
    </row>
    <row r="336" spans="1:8" x14ac:dyDescent="0.25">
      <c r="A336" s="89"/>
      <c r="B336" s="139"/>
      <c r="C336" s="43" t="s">
        <v>41</v>
      </c>
      <c r="D336" s="492" t="s">
        <v>42</v>
      </c>
      <c r="E336" s="493"/>
      <c r="F336" s="45"/>
      <c r="G336" s="145">
        <v>0</v>
      </c>
      <c r="H336" s="145">
        <v>0</v>
      </c>
    </row>
    <row r="337" spans="1:8" x14ac:dyDescent="0.25">
      <c r="A337" s="112" t="s">
        <v>105</v>
      </c>
      <c r="B337" s="66"/>
      <c r="C337" s="494" t="s">
        <v>106</v>
      </c>
      <c r="D337" s="495"/>
      <c r="E337" s="496"/>
      <c r="F337" s="49"/>
      <c r="G337" s="146">
        <f t="shared" ref="G337:H338" si="22">G338</f>
        <v>1500000</v>
      </c>
      <c r="H337" s="146">
        <f t="shared" si="22"/>
        <v>1500000</v>
      </c>
    </row>
    <row r="338" spans="1:8" x14ac:dyDescent="0.25">
      <c r="A338" s="96"/>
      <c r="B338" s="39" t="s">
        <v>108</v>
      </c>
      <c r="C338" s="39"/>
      <c r="D338" s="494" t="s">
        <v>387</v>
      </c>
      <c r="E338" s="496"/>
      <c r="F338" s="49"/>
      <c r="G338" s="147">
        <f t="shared" si="22"/>
        <v>1500000</v>
      </c>
      <c r="H338" s="147">
        <f t="shared" si="22"/>
        <v>1500000</v>
      </c>
    </row>
    <row r="339" spans="1:8" x14ac:dyDescent="0.25">
      <c r="A339" s="96"/>
      <c r="B339" s="97"/>
      <c r="C339" s="97"/>
      <c r="D339" s="497" t="s">
        <v>110</v>
      </c>
      <c r="E339" s="496"/>
      <c r="F339" s="98"/>
      <c r="G339" s="147">
        <f>G341+G340</f>
        <v>1500000</v>
      </c>
      <c r="H339" s="147">
        <f>H341+H340</f>
        <v>1500000</v>
      </c>
    </row>
    <row r="340" spans="1:8" x14ac:dyDescent="0.25">
      <c r="A340" s="96"/>
      <c r="B340" s="97"/>
      <c r="C340" s="97"/>
      <c r="D340" s="168"/>
      <c r="E340" s="319" t="s">
        <v>388</v>
      </c>
      <c r="F340" s="98"/>
      <c r="G340" s="148">
        <v>0</v>
      </c>
      <c r="H340" s="148">
        <v>0</v>
      </c>
    </row>
    <row r="341" spans="1:8" x14ac:dyDescent="0.25">
      <c r="A341" s="96"/>
      <c r="B341" s="97"/>
      <c r="C341" s="97"/>
      <c r="D341" s="97"/>
      <c r="E341" s="42" t="s">
        <v>417</v>
      </c>
      <c r="F341" s="49"/>
      <c r="G341" s="148">
        <v>1500000</v>
      </c>
      <c r="H341" s="148">
        <v>1500000</v>
      </c>
    </row>
    <row r="342" spans="1:8" x14ac:dyDescent="0.25">
      <c r="A342" s="99"/>
      <c r="B342" s="100"/>
      <c r="C342" s="498" t="s">
        <v>115</v>
      </c>
      <c r="D342" s="499"/>
      <c r="E342" s="500"/>
      <c r="F342" s="311">
        <f>F294+F271+F216+F176+F141+F93+F9</f>
        <v>10</v>
      </c>
      <c r="G342" s="149">
        <f>G9+G61+G93+G108+G133+G141+G176+G195+G208+G216+G271+G319+G121+G329+G84+G294+G248+G258+G78+G173+G127</f>
        <v>257037469</v>
      </c>
      <c r="H342" s="149">
        <f>H9+H61+H93+H108+H133+H141+H176+H195+H208+H216+H271+H319+H121+H329+H84+H294+H248+H258+H78+H173+H127</f>
        <v>303373584</v>
      </c>
    </row>
    <row r="343" spans="1:8" x14ac:dyDescent="0.25">
      <c r="A343" s="101"/>
      <c r="B343" s="102"/>
      <c r="C343" s="102"/>
      <c r="D343" s="102"/>
      <c r="E343" s="309"/>
      <c r="F343" s="102"/>
      <c r="G343" s="150"/>
      <c r="H343" s="150"/>
    </row>
    <row r="344" spans="1:8" x14ac:dyDescent="0.25">
      <c r="A344" s="103" t="s">
        <v>5</v>
      </c>
      <c r="B344" s="104"/>
      <c r="C344" s="501" t="s">
        <v>6</v>
      </c>
      <c r="D344" s="502"/>
      <c r="E344" s="503"/>
      <c r="F344" s="109"/>
      <c r="G344" s="151">
        <f>G10+G94+G142+G217+G295+G272</f>
        <v>53703175</v>
      </c>
      <c r="H344" s="151">
        <f>H10+H94+H142+H217+H295+H272</f>
        <v>55239050</v>
      </c>
    </row>
    <row r="345" spans="1:8" x14ac:dyDescent="0.25">
      <c r="A345" s="105" t="s">
        <v>11</v>
      </c>
      <c r="B345" s="120"/>
      <c r="C345" s="474" t="s">
        <v>12</v>
      </c>
      <c r="D345" s="475"/>
      <c r="E345" s="476"/>
      <c r="F345" s="109"/>
      <c r="G345" s="152">
        <f>G14+G98+G149+G224+G300+G277</f>
        <v>4140343</v>
      </c>
      <c r="H345" s="152">
        <f>H14+H98+H149+H224+H300+H277</f>
        <v>4284549</v>
      </c>
    </row>
    <row r="346" spans="1:8" x14ac:dyDescent="0.25">
      <c r="A346" s="105" t="s">
        <v>14</v>
      </c>
      <c r="B346" s="120"/>
      <c r="C346" s="474" t="s">
        <v>15</v>
      </c>
      <c r="D346" s="475"/>
      <c r="E346" s="476"/>
      <c r="F346" s="109"/>
      <c r="G346" s="152">
        <f>G17+G62+G109+G134+G153+G177+G196+G227+G280+G209+G122+G303+G249+G259+G330+G100+G128</f>
        <v>63964000</v>
      </c>
      <c r="H346" s="152">
        <f>H17+H62+H109+H134+H153+H177+H196+H227+H280+H209+H122+H303+H249+H259+H330+H100+H128</f>
        <v>71783007</v>
      </c>
    </row>
    <row r="347" spans="1:8" x14ac:dyDescent="0.25">
      <c r="A347" s="105" t="s">
        <v>105</v>
      </c>
      <c r="B347" s="120"/>
      <c r="C347" s="474" t="s">
        <v>106</v>
      </c>
      <c r="D347" s="475"/>
      <c r="E347" s="476"/>
      <c r="F347" s="109"/>
      <c r="G347" s="152">
        <f>G320+G337</f>
        <v>4600000</v>
      </c>
      <c r="H347" s="152">
        <f>H320+H337</f>
        <v>4631700</v>
      </c>
    </row>
    <row r="348" spans="1:8" x14ac:dyDescent="0.25">
      <c r="A348" s="105" t="s">
        <v>46</v>
      </c>
      <c r="B348" s="120"/>
      <c r="C348" s="474" t="s">
        <v>47</v>
      </c>
      <c r="D348" s="475"/>
      <c r="E348" s="476"/>
      <c r="F348" s="310"/>
      <c r="G348" s="152">
        <f>G37+G84+G79</f>
        <v>115842956</v>
      </c>
      <c r="H348" s="152">
        <f>H37+H84+H79</f>
        <v>137134533</v>
      </c>
    </row>
    <row r="349" spans="1:8" x14ac:dyDescent="0.25">
      <c r="A349" s="105" t="s">
        <v>61</v>
      </c>
      <c r="B349" s="120"/>
      <c r="C349" s="545" t="s">
        <v>62</v>
      </c>
      <c r="D349" s="545"/>
      <c r="E349" s="474"/>
      <c r="F349" s="109"/>
      <c r="G349" s="152">
        <f>G56+G268</f>
        <v>2000000</v>
      </c>
      <c r="H349" s="152">
        <f>H268+H170+H105</f>
        <v>5496080</v>
      </c>
    </row>
    <row r="350" spans="1:8" x14ac:dyDescent="0.25">
      <c r="A350" s="105" t="s">
        <v>100</v>
      </c>
      <c r="B350" s="120"/>
      <c r="C350" s="545" t="s">
        <v>116</v>
      </c>
      <c r="D350" s="545"/>
      <c r="E350" s="474"/>
      <c r="F350" s="109"/>
      <c r="G350" s="152">
        <f>G117+G174</f>
        <v>9703966</v>
      </c>
      <c r="H350" s="152">
        <f>H117+H174+H56+H76</f>
        <v>18711046</v>
      </c>
    </row>
    <row r="351" spans="1:8" x14ac:dyDescent="0.25">
      <c r="A351" s="106" t="s">
        <v>117</v>
      </c>
      <c r="B351" s="107"/>
      <c r="C351" s="477" t="s">
        <v>118</v>
      </c>
      <c r="D351" s="478"/>
      <c r="E351" s="479"/>
      <c r="F351" s="310"/>
      <c r="G351" s="152">
        <v>0</v>
      </c>
      <c r="H351" s="152">
        <f>H59</f>
        <v>3010590</v>
      </c>
    </row>
    <row r="352" spans="1:8" x14ac:dyDescent="0.25">
      <c r="A352" s="108" t="s">
        <v>63</v>
      </c>
      <c r="B352" s="109"/>
      <c r="C352" s="480" t="s">
        <v>64</v>
      </c>
      <c r="D352" s="481"/>
      <c r="E352" s="482"/>
      <c r="F352" s="109"/>
      <c r="G352" s="152">
        <f>G81</f>
        <v>3083029</v>
      </c>
      <c r="H352" s="152">
        <f>H81</f>
        <v>3083029</v>
      </c>
    </row>
    <row r="353" spans="1:8" ht="15.75" thickBot="1" x14ac:dyDescent="0.3">
      <c r="A353" s="110"/>
      <c r="B353" s="111"/>
      <c r="C353" s="483" t="s">
        <v>115</v>
      </c>
      <c r="D353" s="484"/>
      <c r="E353" s="485"/>
      <c r="F353" s="109"/>
      <c r="G353" s="153">
        <f>G344+G345+G346+G347+G348+G349+G350+G351+G352</f>
        <v>257037469</v>
      </c>
      <c r="H353" s="153">
        <f>H344+H345+H346+H347+H348+H349+H350+H351+H352</f>
        <v>303373584</v>
      </c>
    </row>
  </sheetData>
  <mergeCells count="286">
    <mergeCell ref="D154:E154"/>
    <mergeCell ref="D155:E155"/>
    <mergeCell ref="C149:E149"/>
    <mergeCell ref="D150:E150"/>
    <mergeCell ref="D151:E151"/>
    <mergeCell ref="D152:E152"/>
    <mergeCell ref="C153:E153"/>
    <mergeCell ref="D144:E144"/>
    <mergeCell ref="D145:E145"/>
    <mergeCell ref="D146:E146"/>
    <mergeCell ref="D147:E147"/>
    <mergeCell ref="D148:E148"/>
    <mergeCell ref="D139:E139"/>
    <mergeCell ref="D140:E140"/>
    <mergeCell ref="A141:E141"/>
    <mergeCell ref="C142:E142"/>
    <mergeCell ref="D143:E143"/>
    <mergeCell ref="A133:E133"/>
    <mergeCell ref="C134:E134"/>
    <mergeCell ref="D135:E135"/>
    <mergeCell ref="D136:E136"/>
    <mergeCell ref="D138:E138"/>
    <mergeCell ref="A127:E127"/>
    <mergeCell ref="C128:E128"/>
    <mergeCell ref="D129:E129"/>
    <mergeCell ref="D130:E130"/>
    <mergeCell ref="D132:E132"/>
    <mergeCell ref="C122:E122"/>
    <mergeCell ref="C123:E123"/>
    <mergeCell ref="D124:E124"/>
    <mergeCell ref="D125:E125"/>
    <mergeCell ref="D126:E126"/>
    <mergeCell ref="D131:E131"/>
    <mergeCell ref="D117:E117"/>
    <mergeCell ref="D118:E118"/>
    <mergeCell ref="D119:E119"/>
    <mergeCell ref="D120:E120"/>
    <mergeCell ref="A121:E121"/>
    <mergeCell ref="D112:E112"/>
    <mergeCell ref="D113:E113"/>
    <mergeCell ref="D114:E114"/>
    <mergeCell ref="D115:E115"/>
    <mergeCell ref="D116:E116"/>
    <mergeCell ref="D104:E104"/>
    <mergeCell ref="A108:E108"/>
    <mergeCell ref="C109:E109"/>
    <mergeCell ref="D110:E110"/>
    <mergeCell ref="D111:E111"/>
    <mergeCell ref="D99:E99"/>
    <mergeCell ref="C100:E100"/>
    <mergeCell ref="D101:E101"/>
    <mergeCell ref="D102:E102"/>
    <mergeCell ref="D103:E103"/>
    <mergeCell ref="C105:E105"/>
    <mergeCell ref="D106:E106"/>
    <mergeCell ref="D107:E107"/>
    <mergeCell ref="C94:E94"/>
    <mergeCell ref="D95:E95"/>
    <mergeCell ref="D96:E96"/>
    <mergeCell ref="D97:E97"/>
    <mergeCell ref="C98:E98"/>
    <mergeCell ref="D88:E88"/>
    <mergeCell ref="D89:E89"/>
    <mergeCell ref="D90:E90"/>
    <mergeCell ref="D91:E91"/>
    <mergeCell ref="D92:E92"/>
    <mergeCell ref="A93:E93"/>
    <mergeCell ref="C79:E79"/>
    <mergeCell ref="D80:E80"/>
    <mergeCell ref="C81:E81"/>
    <mergeCell ref="C85:E85"/>
    <mergeCell ref="D87:E87"/>
    <mergeCell ref="D70:E70"/>
    <mergeCell ref="D71:E71"/>
    <mergeCell ref="D74:E74"/>
    <mergeCell ref="D75:E75"/>
    <mergeCell ref="A78:E78"/>
    <mergeCell ref="C76:E76"/>
    <mergeCell ref="D64:E64"/>
    <mergeCell ref="D65:E65"/>
    <mergeCell ref="D66:E66"/>
    <mergeCell ref="D67:E67"/>
    <mergeCell ref="C56:E56"/>
    <mergeCell ref="C59:E59"/>
    <mergeCell ref="D60:E60"/>
    <mergeCell ref="A61:E61"/>
    <mergeCell ref="C62:E62"/>
    <mergeCell ref="D39:E39"/>
    <mergeCell ref="D40:E40"/>
    <mergeCell ref="D54:E54"/>
    <mergeCell ref="D32:E32"/>
    <mergeCell ref="D33:E33"/>
    <mergeCell ref="D34:E34"/>
    <mergeCell ref="D35:E35"/>
    <mergeCell ref="D36:E36"/>
    <mergeCell ref="D63:E63"/>
    <mergeCell ref="D31:E31"/>
    <mergeCell ref="C37:E37"/>
    <mergeCell ref="D38:E38"/>
    <mergeCell ref="A1:F1"/>
    <mergeCell ref="A2:F2"/>
    <mergeCell ref="A3:F3"/>
    <mergeCell ref="A4:F4"/>
    <mergeCell ref="A5:F5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171:E171"/>
    <mergeCell ref="D172:E172"/>
    <mergeCell ref="C170:E170"/>
    <mergeCell ref="H7:H8"/>
    <mergeCell ref="C349:E349"/>
    <mergeCell ref="C350:E350"/>
    <mergeCell ref="G7:G8"/>
    <mergeCell ref="D15:E15"/>
    <mergeCell ref="D16:E16"/>
    <mergeCell ref="E241:F241"/>
    <mergeCell ref="A258:E258"/>
    <mergeCell ref="A294:E294"/>
    <mergeCell ref="D86:E86"/>
    <mergeCell ref="A84:F84"/>
    <mergeCell ref="A7:E8"/>
    <mergeCell ref="F7:F8"/>
    <mergeCell ref="D13:E13"/>
    <mergeCell ref="D12:E12"/>
    <mergeCell ref="D11:E11"/>
    <mergeCell ref="A9:E9"/>
    <mergeCell ref="C10:E10"/>
    <mergeCell ref="C14:E14"/>
    <mergeCell ref="C17:E17"/>
    <mergeCell ref="D18:E18"/>
    <mergeCell ref="D156:E156"/>
    <mergeCell ref="D157:E157"/>
    <mergeCell ref="D158:E158"/>
    <mergeCell ref="D160:E160"/>
    <mergeCell ref="D161:E161"/>
    <mergeCell ref="D164:E164"/>
    <mergeCell ref="D165:E165"/>
    <mergeCell ref="D166:E166"/>
    <mergeCell ref="D168:E168"/>
    <mergeCell ref="D167:E167"/>
    <mergeCell ref="A176:E176"/>
    <mergeCell ref="A173:E173"/>
    <mergeCell ref="C209:D209"/>
    <mergeCell ref="D210:E210"/>
    <mergeCell ref="D184:E184"/>
    <mergeCell ref="D185:E185"/>
    <mergeCell ref="D186:E186"/>
    <mergeCell ref="D187:E187"/>
    <mergeCell ref="D189:E189"/>
    <mergeCell ref="D190:E190"/>
    <mergeCell ref="D191:E191"/>
    <mergeCell ref="D192:E192"/>
    <mergeCell ref="D193:E193"/>
    <mergeCell ref="C174:D174"/>
    <mergeCell ref="D175:E175"/>
    <mergeCell ref="C177:E177"/>
    <mergeCell ref="D178:E178"/>
    <mergeCell ref="D179:E179"/>
    <mergeCell ref="D180:E180"/>
    <mergeCell ref="D181:E181"/>
    <mergeCell ref="D183:E183"/>
    <mergeCell ref="D211:E211"/>
    <mergeCell ref="D214:E214"/>
    <mergeCell ref="D215:E215"/>
    <mergeCell ref="D194:E194"/>
    <mergeCell ref="C196:E196"/>
    <mergeCell ref="D200:E200"/>
    <mergeCell ref="D201:E201"/>
    <mergeCell ref="D203:E203"/>
    <mergeCell ref="D204:E204"/>
    <mergeCell ref="D206:E206"/>
    <mergeCell ref="D207:E207"/>
    <mergeCell ref="A208:E208"/>
    <mergeCell ref="A195:E195"/>
    <mergeCell ref="A216:E216"/>
    <mergeCell ref="C217:E217"/>
    <mergeCell ref="D218:E218"/>
    <mergeCell ref="D219:E219"/>
    <mergeCell ref="D220:E220"/>
    <mergeCell ref="D221:E221"/>
    <mergeCell ref="D222:E222"/>
    <mergeCell ref="D223:E223"/>
    <mergeCell ref="C224:E224"/>
    <mergeCell ref="D235:E235"/>
    <mergeCell ref="D239:E239"/>
    <mergeCell ref="D240:E240"/>
    <mergeCell ref="D243:E243"/>
    <mergeCell ref="D246:E246"/>
    <mergeCell ref="D247:E247"/>
    <mergeCell ref="A248:E248"/>
    <mergeCell ref="C249:D249"/>
    <mergeCell ref="D225:E225"/>
    <mergeCell ref="D226:E226"/>
    <mergeCell ref="C227:E227"/>
    <mergeCell ref="D228:E228"/>
    <mergeCell ref="D229:E229"/>
    <mergeCell ref="D230:E230"/>
    <mergeCell ref="D231:E231"/>
    <mergeCell ref="D232:E232"/>
    <mergeCell ref="D234:E234"/>
    <mergeCell ref="D250:E250"/>
    <mergeCell ref="D251:E251"/>
    <mergeCell ref="D252:E252"/>
    <mergeCell ref="D253:E253"/>
    <mergeCell ref="D254:E254"/>
    <mergeCell ref="D256:E256"/>
    <mergeCell ref="D257:E257"/>
    <mergeCell ref="C259:D259"/>
    <mergeCell ref="D260:E260"/>
    <mergeCell ref="D261:E261"/>
    <mergeCell ref="D262:E262"/>
    <mergeCell ref="D263:E263"/>
    <mergeCell ref="D264:E264"/>
    <mergeCell ref="D266:E266"/>
    <mergeCell ref="D267:E267"/>
    <mergeCell ref="C268:D268"/>
    <mergeCell ref="D269:E269"/>
    <mergeCell ref="D270:E270"/>
    <mergeCell ref="A271:E271"/>
    <mergeCell ref="C272:E272"/>
    <mergeCell ref="D273:E273"/>
    <mergeCell ref="D274:E274"/>
    <mergeCell ref="D275:E275"/>
    <mergeCell ref="D276:E276"/>
    <mergeCell ref="C277:E277"/>
    <mergeCell ref="D278:E278"/>
    <mergeCell ref="D279:E279"/>
    <mergeCell ref="C280:D280"/>
    <mergeCell ref="D281:E281"/>
    <mergeCell ref="D282:E282"/>
    <mergeCell ref="D283:E283"/>
    <mergeCell ref="D284:E284"/>
    <mergeCell ref="D288:E288"/>
    <mergeCell ref="D289:E289"/>
    <mergeCell ref="D290:E290"/>
    <mergeCell ref="D292:E292"/>
    <mergeCell ref="D293:E293"/>
    <mergeCell ref="C295:E295"/>
    <mergeCell ref="D296:E296"/>
    <mergeCell ref="D297:E297"/>
    <mergeCell ref="D298:E298"/>
    <mergeCell ref="D299:E299"/>
    <mergeCell ref="C300:E300"/>
    <mergeCell ref="C301:E301"/>
    <mergeCell ref="C302:E302"/>
    <mergeCell ref="C303:E303"/>
    <mergeCell ref="D304:E304"/>
    <mergeCell ref="D305:E305"/>
    <mergeCell ref="D309:E309"/>
    <mergeCell ref="D310:E310"/>
    <mergeCell ref="D312:E312"/>
    <mergeCell ref="D313:E313"/>
    <mergeCell ref="D314:E314"/>
    <mergeCell ref="D316:E316"/>
    <mergeCell ref="D317:E317"/>
    <mergeCell ref="D318:E318"/>
    <mergeCell ref="A319:E319"/>
    <mergeCell ref="C320:E320"/>
    <mergeCell ref="D321:E321"/>
    <mergeCell ref="A329:E329"/>
    <mergeCell ref="C330:E330"/>
    <mergeCell ref="D331:E331"/>
    <mergeCell ref="D332:E332"/>
    <mergeCell ref="C345:E345"/>
    <mergeCell ref="C346:E346"/>
    <mergeCell ref="C347:E347"/>
    <mergeCell ref="C348:E348"/>
    <mergeCell ref="C351:E351"/>
    <mergeCell ref="C352:E352"/>
    <mergeCell ref="C353:E353"/>
    <mergeCell ref="D333:E333"/>
    <mergeCell ref="D334:E334"/>
    <mergeCell ref="D335:E335"/>
    <mergeCell ref="D336:E336"/>
    <mergeCell ref="C337:E337"/>
    <mergeCell ref="D338:E338"/>
    <mergeCell ref="D339:E339"/>
    <mergeCell ref="C342:E342"/>
    <mergeCell ref="C344:E34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61" min="1" max="7" man="1"/>
    <brk id="131" min="1" max="7" man="1"/>
    <brk id="186" min="1" max="7" man="1"/>
    <brk id="244" min="1" max="7" man="1"/>
    <brk id="311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topLeftCell="A7" zoomScaleNormal="100" zoomScaleSheetLayoutView="100" workbookViewId="0">
      <selection activeCell="C13" sqref="C13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176"/>
      <c r="B1" s="567" t="s">
        <v>447</v>
      </c>
      <c r="C1" s="568"/>
      <c r="D1" s="568"/>
      <c r="E1" s="568"/>
      <c r="F1" s="568"/>
      <c r="G1" s="568"/>
    </row>
    <row r="2" spans="1:7" x14ac:dyDescent="0.25">
      <c r="A2" s="176"/>
      <c r="B2" s="595"/>
      <c r="C2" s="570"/>
      <c r="D2" s="570"/>
      <c r="E2" s="570"/>
      <c r="F2" s="570"/>
    </row>
    <row r="3" spans="1:7" x14ac:dyDescent="0.25">
      <c r="A3" s="571" t="s">
        <v>0</v>
      </c>
      <c r="B3" s="571"/>
      <c r="C3" s="571"/>
      <c r="D3" s="571"/>
      <c r="E3" s="571"/>
      <c r="F3" s="571"/>
    </row>
    <row r="4" spans="1:7" x14ac:dyDescent="0.25">
      <c r="A4" s="571" t="s">
        <v>424</v>
      </c>
      <c r="B4" s="571"/>
      <c r="C4" s="571"/>
      <c r="D4" s="571"/>
      <c r="E4" s="571"/>
      <c r="F4" s="571"/>
    </row>
    <row r="5" spans="1:7" x14ac:dyDescent="0.25">
      <c r="A5" s="571" t="s">
        <v>297</v>
      </c>
      <c r="B5" s="571"/>
      <c r="C5" s="571"/>
      <c r="D5" s="571"/>
      <c r="E5" s="571"/>
      <c r="F5" s="571"/>
    </row>
    <row r="6" spans="1:7" x14ac:dyDescent="0.25">
      <c r="A6" s="176"/>
      <c r="B6" s="34"/>
      <c r="C6" s="596" t="s">
        <v>1</v>
      </c>
      <c r="D6" s="596"/>
      <c r="E6" s="596"/>
      <c r="F6" s="596"/>
    </row>
    <row r="7" spans="1:7" x14ac:dyDescent="0.25">
      <c r="A7" s="597" t="s">
        <v>272</v>
      </c>
      <c r="B7" s="600" t="s">
        <v>199</v>
      </c>
      <c r="C7" s="603" t="s">
        <v>273</v>
      </c>
      <c r="D7" s="603" t="s">
        <v>274</v>
      </c>
      <c r="E7" s="603" t="s">
        <v>298</v>
      </c>
      <c r="F7" s="592" t="s">
        <v>276</v>
      </c>
    </row>
    <row r="8" spans="1:7" x14ac:dyDescent="0.25">
      <c r="A8" s="598"/>
      <c r="B8" s="601"/>
      <c r="C8" s="604"/>
      <c r="D8" s="606"/>
      <c r="E8" s="604"/>
      <c r="F8" s="593"/>
    </row>
    <row r="9" spans="1:7" x14ac:dyDescent="0.25">
      <c r="A9" s="598"/>
      <c r="B9" s="601"/>
      <c r="C9" s="604"/>
      <c r="D9" s="606"/>
      <c r="E9" s="604"/>
      <c r="F9" s="593"/>
    </row>
    <row r="10" spans="1:7" x14ac:dyDescent="0.25">
      <c r="A10" s="599"/>
      <c r="B10" s="602"/>
      <c r="C10" s="605"/>
      <c r="D10" s="607"/>
      <c r="E10" s="605"/>
      <c r="F10" s="594"/>
    </row>
    <row r="11" spans="1:7" x14ac:dyDescent="0.25">
      <c r="A11" s="226">
        <v>1</v>
      </c>
      <c r="B11" s="7">
        <v>2</v>
      </c>
      <c r="C11" s="227">
        <v>3</v>
      </c>
      <c r="D11" s="227">
        <v>4</v>
      </c>
      <c r="E11" s="227">
        <v>5</v>
      </c>
      <c r="F11" s="228">
        <v>6</v>
      </c>
    </row>
    <row r="12" spans="1:7" ht="21.95" customHeight="1" x14ac:dyDescent="0.25">
      <c r="A12" s="229" t="s">
        <v>277</v>
      </c>
      <c r="B12" s="230" t="s">
        <v>299</v>
      </c>
      <c r="C12" s="231">
        <v>82559379</v>
      </c>
      <c r="D12" s="231">
        <v>3325000</v>
      </c>
      <c r="E12" s="232"/>
      <c r="F12" s="233">
        <f>SUM(C12:E12)</f>
        <v>85884379</v>
      </c>
    </row>
    <row r="13" spans="1:7" ht="21.95" customHeight="1" x14ac:dyDescent="0.25">
      <c r="A13" s="234" t="s">
        <v>281</v>
      </c>
      <c r="B13" s="235" t="s">
        <v>300</v>
      </c>
      <c r="C13" s="231">
        <v>3970000</v>
      </c>
      <c r="D13" s="236"/>
      <c r="E13" s="236"/>
      <c r="F13" s="233">
        <f t="shared" ref="F13:F32" si="0">SUM(C13:E13)</f>
        <v>3970000</v>
      </c>
    </row>
    <row r="14" spans="1:7" ht="21.95" customHeight="1" x14ac:dyDescent="0.25">
      <c r="A14" s="234" t="s">
        <v>283</v>
      </c>
      <c r="B14" s="237" t="s">
        <v>301</v>
      </c>
      <c r="C14" s="231">
        <v>3083029</v>
      </c>
      <c r="D14" s="236"/>
      <c r="E14" s="236"/>
      <c r="F14" s="233">
        <f t="shared" si="0"/>
        <v>3083029</v>
      </c>
    </row>
    <row r="15" spans="1:7" ht="21.95" customHeight="1" x14ac:dyDescent="0.25">
      <c r="A15" s="234" t="s">
        <v>285</v>
      </c>
      <c r="B15" s="235" t="s">
        <v>302</v>
      </c>
      <c r="C15" s="231">
        <v>98622185</v>
      </c>
      <c r="D15" s="236"/>
      <c r="E15" s="236"/>
      <c r="F15" s="233">
        <f t="shared" si="0"/>
        <v>98622185</v>
      </c>
    </row>
    <row r="16" spans="1:7" ht="21.95" customHeight="1" x14ac:dyDescent="0.25">
      <c r="A16" s="234" t="s">
        <v>287</v>
      </c>
      <c r="B16" s="235" t="s">
        <v>288</v>
      </c>
      <c r="C16" s="238"/>
      <c r="D16" s="236">
        <v>6492450</v>
      </c>
      <c r="E16" s="236"/>
      <c r="F16" s="233">
        <f t="shared" si="0"/>
        <v>6492450</v>
      </c>
    </row>
    <row r="17" spans="1:6" ht="21.95" customHeight="1" x14ac:dyDescent="0.25">
      <c r="A17" s="234" t="s">
        <v>303</v>
      </c>
      <c r="B17" s="239" t="s">
        <v>304</v>
      </c>
      <c r="C17" s="238">
        <v>11483966</v>
      </c>
      <c r="D17" s="236"/>
      <c r="E17" s="236"/>
      <c r="F17" s="233">
        <f t="shared" si="0"/>
        <v>11483966</v>
      </c>
    </row>
    <row r="18" spans="1:6" ht="21.95" customHeight="1" x14ac:dyDescent="0.25">
      <c r="A18" s="234" t="s">
        <v>305</v>
      </c>
      <c r="B18" s="235" t="s">
        <v>306</v>
      </c>
      <c r="C18" s="238">
        <v>381000</v>
      </c>
      <c r="D18" s="236"/>
      <c r="E18" s="236"/>
      <c r="F18" s="233">
        <f t="shared" si="0"/>
        <v>381000</v>
      </c>
    </row>
    <row r="19" spans="1:6" ht="21.95" customHeight="1" x14ac:dyDescent="0.25">
      <c r="A19" s="234" t="s">
        <v>380</v>
      </c>
      <c r="B19" s="235" t="s">
        <v>381</v>
      </c>
      <c r="C19" s="238">
        <v>2540000</v>
      </c>
      <c r="D19" s="236"/>
      <c r="E19" s="236"/>
      <c r="F19" s="233">
        <f t="shared" si="0"/>
        <v>2540000</v>
      </c>
    </row>
    <row r="20" spans="1:6" ht="21.95" customHeight="1" x14ac:dyDescent="0.25">
      <c r="A20" s="234" t="s">
        <v>307</v>
      </c>
      <c r="B20" s="235" t="s">
        <v>308</v>
      </c>
      <c r="C20" s="238">
        <v>4445000</v>
      </c>
      <c r="D20" s="236"/>
      <c r="E20" s="236"/>
      <c r="F20" s="233">
        <f t="shared" si="0"/>
        <v>4445000</v>
      </c>
    </row>
    <row r="21" spans="1:6" ht="21.95" customHeight="1" x14ac:dyDescent="0.25">
      <c r="A21" s="234" t="s">
        <v>289</v>
      </c>
      <c r="B21" s="239" t="s">
        <v>290</v>
      </c>
      <c r="C21" s="238">
        <v>26822986</v>
      </c>
      <c r="D21" s="236"/>
      <c r="E21" s="236"/>
      <c r="F21" s="233">
        <f t="shared" si="0"/>
        <v>26822986</v>
      </c>
    </row>
    <row r="22" spans="1:6" ht="21.95" customHeight="1" x14ac:dyDescent="0.25">
      <c r="A22" s="234" t="s">
        <v>309</v>
      </c>
      <c r="B22" s="237" t="s">
        <v>310</v>
      </c>
      <c r="C22" s="238">
        <v>0</v>
      </c>
      <c r="D22" s="236"/>
      <c r="E22" s="236"/>
      <c r="F22" s="233">
        <f t="shared" si="0"/>
        <v>0</v>
      </c>
    </row>
    <row r="23" spans="1:6" ht="21.95" customHeight="1" x14ac:dyDescent="0.25">
      <c r="A23" s="234" t="s">
        <v>291</v>
      </c>
      <c r="B23" s="235" t="s">
        <v>311</v>
      </c>
      <c r="C23" s="238">
        <v>150000</v>
      </c>
      <c r="D23" s="236"/>
      <c r="E23" s="236"/>
      <c r="F23" s="233">
        <f t="shared" si="0"/>
        <v>150000</v>
      </c>
    </row>
    <row r="24" spans="1:6" ht="21.95" customHeight="1" x14ac:dyDescent="0.25">
      <c r="A24" s="234" t="s">
        <v>312</v>
      </c>
      <c r="B24" s="235" t="s">
        <v>313</v>
      </c>
      <c r="C24" s="238">
        <v>1050000</v>
      </c>
      <c r="D24" s="236"/>
      <c r="E24" s="236"/>
      <c r="F24" s="233">
        <f t="shared" si="0"/>
        <v>1050000</v>
      </c>
    </row>
    <row r="25" spans="1:6" ht="21.95" customHeight="1" x14ac:dyDescent="0.25">
      <c r="A25" s="234" t="s">
        <v>314</v>
      </c>
      <c r="B25" s="235" t="s">
        <v>315</v>
      </c>
      <c r="C25" s="238">
        <v>75000</v>
      </c>
      <c r="D25" s="236"/>
      <c r="E25" s="236"/>
      <c r="F25" s="233">
        <f t="shared" si="0"/>
        <v>75000</v>
      </c>
    </row>
    <row r="26" spans="1:6" ht="21.95" customHeight="1" x14ac:dyDescent="0.25">
      <c r="A26" s="234" t="s">
        <v>292</v>
      </c>
      <c r="B26" s="235" t="s">
        <v>293</v>
      </c>
      <c r="C26" s="238">
        <v>19356920</v>
      </c>
      <c r="D26" s="236"/>
      <c r="E26" s="236"/>
      <c r="F26" s="233">
        <f t="shared" si="0"/>
        <v>19356920</v>
      </c>
    </row>
    <row r="27" spans="1:6" ht="21.95" customHeight="1" x14ac:dyDescent="0.25">
      <c r="A27" s="240" t="s">
        <v>316</v>
      </c>
      <c r="B27" s="241" t="s">
        <v>317</v>
      </c>
      <c r="C27" s="242">
        <v>490000</v>
      </c>
      <c r="D27" s="243"/>
      <c r="E27" s="243"/>
      <c r="F27" s="233">
        <f t="shared" si="0"/>
        <v>490000</v>
      </c>
    </row>
    <row r="28" spans="1:6" ht="21.95" customHeight="1" x14ac:dyDescent="0.25">
      <c r="A28" s="240" t="s">
        <v>318</v>
      </c>
      <c r="B28" s="241" t="s">
        <v>319</v>
      </c>
      <c r="C28" s="242">
        <v>2587000</v>
      </c>
      <c r="D28" s="243"/>
      <c r="E28" s="243"/>
      <c r="F28" s="233">
        <f t="shared" si="0"/>
        <v>2587000</v>
      </c>
    </row>
    <row r="29" spans="1:6" ht="21.95" customHeight="1" x14ac:dyDescent="0.25">
      <c r="A29" s="240" t="s">
        <v>294</v>
      </c>
      <c r="B29" s="241" t="s">
        <v>320</v>
      </c>
      <c r="C29" s="242">
        <v>21598749</v>
      </c>
      <c r="D29" s="243"/>
      <c r="E29" s="243"/>
      <c r="F29" s="233">
        <f t="shared" si="0"/>
        <v>21598749</v>
      </c>
    </row>
    <row r="30" spans="1:6" ht="21.95" customHeight="1" x14ac:dyDescent="0.25">
      <c r="A30" s="240" t="s">
        <v>321</v>
      </c>
      <c r="B30" s="241" t="s">
        <v>322</v>
      </c>
      <c r="C30" s="242"/>
      <c r="D30" s="243">
        <v>8695760</v>
      </c>
      <c r="E30" s="243"/>
      <c r="F30" s="233">
        <f t="shared" si="0"/>
        <v>8695760</v>
      </c>
    </row>
    <row r="31" spans="1:6" ht="24.75" customHeight="1" x14ac:dyDescent="0.25">
      <c r="A31" s="240">
        <v>107060</v>
      </c>
      <c r="B31" s="244" t="s">
        <v>323</v>
      </c>
      <c r="C31" s="242">
        <v>3100000</v>
      </c>
      <c r="D31" s="243"/>
      <c r="E31" s="243"/>
      <c r="F31" s="233">
        <v>3131700</v>
      </c>
    </row>
    <row r="32" spans="1:6" ht="21.95" customHeight="1" x14ac:dyDescent="0.25">
      <c r="A32" s="240" t="s">
        <v>324</v>
      </c>
      <c r="B32" s="245" t="s">
        <v>325</v>
      </c>
      <c r="C32" s="246">
        <v>2513460</v>
      </c>
      <c r="D32" s="247"/>
      <c r="E32" s="247"/>
      <c r="F32" s="233">
        <f t="shared" si="0"/>
        <v>2513460</v>
      </c>
    </row>
    <row r="33" spans="1:6" ht="21.95" customHeight="1" thickBot="1" x14ac:dyDescent="0.3">
      <c r="A33" s="248"/>
      <c r="B33" s="249" t="s">
        <v>326</v>
      </c>
      <c r="C33" s="250">
        <f>SUM(C12:C32)</f>
        <v>284828674</v>
      </c>
      <c r="D33" s="250">
        <f>SUM(D12:D32)</f>
        <v>18513210</v>
      </c>
      <c r="E33" s="251"/>
      <c r="F33" s="252">
        <f>SUM(F12:F32)</f>
        <v>303373584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8"/>
  <sheetViews>
    <sheetView view="pageBreakPreview" zoomScaleNormal="100" zoomScaleSheetLayoutView="100" workbookViewId="0">
      <selection activeCell="C26" sqref="C26"/>
    </sheetView>
  </sheetViews>
  <sheetFormatPr defaultRowHeight="15" x14ac:dyDescent="0.25"/>
  <cols>
    <col min="1" max="1" width="42.5703125" customWidth="1"/>
    <col min="2" max="2" width="16.85546875" customWidth="1"/>
    <col min="3" max="3" width="14.7109375" customWidth="1"/>
  </cols>
  <sheetData>
    <row r="1" spans="1:3" ht="15.75" x14ac:dyDescent="0.25">
      <c r="A1" s="612" t="s">
        <v>448</v>
      </c>
      <c r="B1" s="613"/>
    </row>
    <row r="2" spans="1:3" ht="15.75" x14ac:dyDescent="0.25">
      <c r="A2" s="373"/>
      <c r="B2" s="570"/>
    </row>
    <row r="3" spans="1:3" ht="15.75" x14ac:dyDescent="0.25">
      <c r="A3" s="615" t="s">
        <v>213</v>
      </c>
      <c r="B3" s="452"/>
    </row>
    <row r="4" spans="1:3" ht="15.75" x14ac:dyDescent="0.25">
      <c r="A4" s="616" t="s">
        <v>423</v>
      </c>
      <c r="B4" s="617"/>
    </row>
    <row r="5" spans="1:3" ht="15.75" x14ac:dyDescent="0.25">
      <c r="A5" s="616"/>
      <c r="B5" s="617"/>
    </row>
    <row r="6" spans="1:3" ht="15.75" x14ac:dyDescent="0.25">
      <c r="A6" s="614" t="s">
        <v>1</v>
      </c>
      <c r="B6" s="570"/>
    </row>
    <row r="7" spans="1:3" ht="15" customHeight="1" x14ac:dyDescent="0.25">
      <c r="A7" s="610" t="s">
        <v>214</v>
      </c>
      <c r="B7" s="608" t="s">
        <v>128</v>
      </c>
      <c r="C7" s="608" t="s">
        <v>395</v>
      </c>
    </row>
    <row r="8" spans="1:3" ht="15" customHeight="1" x14ac:dyDescent="0.25">
      <c r="A8" s="611"/>
      <c r="B8" s="609"/>
      <c r="C8" s="609"/>
    </row>
    <row r="9" spans="1:3" ht="15.75" x14ac:dyDescent="0.25">
      <c r="A9" s="30">
        <v>1</v>
      </c>
      <c r="B9" s="154">
        <v>2</v>
      </c>
      <c r="C9" s="154">
        <v>2</v>
      </c>
    </row>
    <row r="10" spans="1:3" ht="15.75" x14ac:dyDescent="0.25">
      <c r="A10" s="31" t="s">
        <v>62</v>
      </c>
      <c r="B10" s="155"/>
      <c r="C10" s="155"/>
    </row>
    <row r="11" spans="1:3" ht="15.75" customHeight="1" x14ac:dyDescent="0.25">
      <c r="A11" s="32"/>
      <c r="B11" s="156"/>
      <c r="C11" s="156"/>
    </row>
    <row r="12" spans="1:3" ht="15.75" customHeight="1" x14ac:dyDescent="0.25">
      <c r="A12" s="32" t="s">
        <v>418</v>
      </c>
      <c r="B12" s="156">
        <v>2000000</v>
      </c>
      <c r="C12" s="156">
        <v>1867000</v>
      </c>
    </row>
    <row r="13" spans="1:3" ht="17.25" customHeight="1" x14ac:dyDescent="0.25">
      <c r="A13" s="36" t="s">
        <v>437</v>
      </c>
      <c r="B13" s="156">
        <v>0</v>
      </c>
      <c r="C13" s="156">
        <v>264480</v>
      </c>
    </row>
    <row r="14" spans="1:3" ht="17.25" customHeight="1" x14ac:dyDescent="0.25">
      <c r="A14" s="36" t="s">
        <v>440</v>
      </c>
      <c r="B14" s="156">
        <v>0</v>
      </c>
      <c r="C14" s="156">
        <v>184900</v>
      </c>
    </row>
    <row r="15" spans="1:3" ht="15.75" customHeight="1" x14ac:dyDescent="0.25">
      <c r="A15" s="36" t="s">
        <v>441</v>
      </c>
      <c r="B15" s="156">
        <v>0</v>
      </c>
      <c r="C15" s="156">
        <v>3000000</v>
      </c>
    </row>
    <row r="16" spans="1:3" ht="15.75" customHeight="1" x14ac:dyDescent="0.25">
      <c r="A16" s="36" t="s">
        <v>452</v>
      </c>
      <c r="B16" s="156"/>
      <c r="C16" s="156">
        <v>179700</v>
      </c>
    </row>
    <row r="17" spans="1:3" ht="15.75" x14ac:dyDescent="0.25">
      <c r="A17" s="33" t="s">
        <v>215</v>
      </c>
      <c r="B17" s="157">
        <f>SUM(B11:B15)</f>
        <v>2000000</v>
      </c>
      <c r="C17" s="157">
        <f>SUM(C11:C16)</f>
        <v>5496080</v>
      </c>
    </row>
    <row r="18" spans="1:3" ht="15.75" x14ac:dyDescent="0.25">
      <c r="A18" s="32"/>
      <c r="B18" s="156"/>
      <c r="C18" s="156"/>
    </row>
    <row r="19" spans="1:3" ht="15.75" x14ac:dyDescent="0.25">
      <c r="A19" s="31" t="s">
        <v>101</v>
      </c>
      <c r="B19" s="156"/>
      <c r="C19" s="156"/>
    </row>
    <row r="20" spans="1:3" ht="15.75" x14ac:dyDescent="0.25">
      <c r="A20" s="32" t="s">
        <v>392</v>
      </c>
      <c r="B20" s="156">
        <v>800000</v>
      </c>
      <c r="C20" s="156">
        <v>800000</v>
      </c>
    </row>
    <row r="21" spans="1:3" ht="15.75" x14ac:dyDescent="0.25">
      <c r="A21" s="32" t="s">
        <v>402</v>
      </c>
      <c r="B21" s="156">
        <v>6648166</v>
      </c>
      <c r="C21" s="156">
        <v>6648166</v>
      </c>
    </row>
    <row r="22" spans="1:3" ht="15.75" x14ac:dyDescent="0.25">
      <c r="A22" s="32" t="s">
        <v>411</v>
      </c>
      <c r="B22" s="156">
        <v>2255800</v>
      </c>
      <c r="C22" s="156">
        <v>2255800</v>
      </c>
    </row>
    <row r="23" spans="1:3" ht="15.75" x14ac:dyDescent="0.25">
      <c r="A23" s="32" t="s">
        <v>439</v>
      </c>
      <c r="B23" s="156">
        <v>0</v>
      </c>
      <c r="C23" s="156">
        <v>6933500</v>
      </c>
    </row>
    <row r="24" spans="1:3" ht="15.75" x14ac:dyDescent="0.25">
      <c r="A24" s="32" t="s">
        <v>456</v>
      </c>
      <c r="B24" s="156">
        <v>0</v>
      </c>
      <c r="C24" s="156">
        <v>650000</v>
      </c>
    </row>
    <row r="25" spans="1:3" ht="15.75" x14ac:dyDescent="0.25">
      <c r="A25" s="32" t="s">
        <v>455</v>
      </c>
      <c r="B25" s="156">
        <v>0</v>
      </c>
      <c r="C25" s="156">
        <v>1423580</v>
      </c>
    </row>
    <row r="26" spans="1:3" ht="15.75" x14ac:dyDescent="0.25">
      <c r="A26" s="33" t="s">
        <v>216</v>
      </c>
      <c r="B26" s="157">
        <f>SUM(B20:B25)</f>
        <v>9703966</v>
      </c>
      <c r="C26" s="157">
        <f>SUM(C20:C25)</f>
        <v>18711046</v>
      </c>
    </row>
    <row r="27" spans="1:3" ht="15.75" x14ac:dyDescent="0.25">
      <c r="A27" s="32"/>
      <c r="B27" s="156"/>
      <c r="C27" s="156"/>
    </row>
    <row r="28" spans="1:3" ht="16.5" thickBot="1" x14ac:dyDescent="0.3">
      <c r="A28" s="158" t="s">
        <v>217</v>
      </c>
      <c r="B28" s="159">
        <f>B17+B26</f>
        <v>11703966</v>
      </c>
      <c r="C28" s="159">
        <f>C17+C26</f>
        <v>24207126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zoomScaleNormal="100" zoomScaleSheetLayoutView="100" workbookViewId="0">
      <selection activeCell="C27" sqref="C27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176"/>
      <c r="B1" s="176" t="s">
        <v>449</v>
      </c>
      <c r="C1" s="176"/>
      <c r="D1" s="176"/>
      <c r="F1" s="176"/>
    </row>
    <row r="2" spans="1:6" ht="15.75" x14ac:dyDescent="0.25">
      <c r="A2" s="452" t="s">
        <v>213</v>
      </c>
      <c r="B2" s="570"/>
      <c r="C2" s="459"/>
      <c r="D2" s="459"/>
      <c r="E2" s="459"/>
      <c r="F2" s="459"/>
    </row>
    <row r="3" spans="1:6" ht="15.75" x14ac:dyDescent="0.25">
      <c r="A3" s="177"/>
      <c r="B3" s="452" t="s">
        <v>421</v>
      </c>
      <c r="C3" s="623"/>
      <c r="D3" s="623"/>
      <c r="E3" s="623"/>
    </row>
    <row r="4" spans="1:6" ht="15.75" x14ac:dyDescent="0.25">
      <c r="A4" s="177"/>
      <c r="B4" s="176"/>
    </row>
    <row r="5" spans="1:6" ht="15.75" x14ac:dyDescent="0.25">
      <c r="A5" s="253"/>
      <c r="B5" s="253"/>
      <c r="C5" s="176"/>
      <c r="D5" s="254"/>
      <c r="E5" s="254"/>
      <c r="F5" s="255" t="s">
        <v>1</v>
      </c>
    </row>
    <row r="6" spans="1:6" x14ac:dyDescent="0.25">
      <c r="A6" s="624" t="s">
        <v>199</v>
      </c>
      <c r="B6" s="625"/>
      <c r="C6" s="628" t="s">
        <v>327</v>
      </c>
      <c r="D6" s="630" t="s">
        <v>373</v>
      </c>
      <c r="E6" s="632" t="s">
        <v>393</v>
      </c>
      <c r="F6" s="632" t="s">
        <v>422</v>
      </c>
    </row>
    <row r="7" spans="1:6" x14ac:dyDescent="0.25">
      <c r="A7" s="626"/>
      <c r="B7" s="627"/>
      <c r="C7" s="629"/>
      <c r="D7" s="631"/>
      <c r="E7" s="633"/>
      <c r="F7" s="633"/>
    </row>
    <row r="8" spans="1:6" x14ac:dyDescent="0.25">
      <c r="A8" s="7">
        <v>1</v>
      </c>
      <c r="B8" s="256">
        <v>2</v>
      </c>
      <c r="C8" s="257">
        <v>3</v>
      </c>
      <c r="D8" s="7">
        <v>4</v>
      </c>
      <c r="E8" s="7">
        <v>5</v>
      </c>
      <c r="F8" s="7">
        <v>6</v>
      </c>
    </row>
    <row r="9" spans="1:6" ht="15.75" x14ac:dyDescent="0.25">
      <c r="A9" s="620" t="s">
        <v>200</v>
      </c>
      <c r="B9" s="621"/>
      <c r="C9" s="258">
        <f>SUM(C10:C13)</f>
        <v>246041311</v>
      </c>
      <c r="D9" s="259">
        <f>SUM(D10:D13)</f>
        <v>215000000</v>
      </c>
      <c r="E9" s="260">
        <f>SUM(E10:E13)</f>
        <v>215000000</v>
      </c>
      <c r="F9" s="261">
        <f>SUM(F10:F13)</f>
        <v>227000000</v>
      </c>
    </row>
    <row r="10" spans="1:6" x14ac:dyDescent="0.25">
      <c r="A10" s="262" t="s">
        <v>129</v>
      </c>
      <c r="B10" s="263" t="s">
        <v>130</v>
      </c>
      <c r="C10" s="264">
        <v>112664645</v>
      </c>
      <c r="D10" s="265">
        <v>115000000</v>
      </c>
      <c r="E10" s="265">
        <v>115000000</v>
      </c>
      <c r="F10" s="266">
        <v>120000000</v>
      </c>
    </row>
    <row r="11" spans="1:6" x14ac:dyDescent="0.25">
      <c r="A11" s="262" t="s">
        <v>157</v>
      </c>
      <c r="B11" s="263" t="s">
        <v>158</v>
      </c>
      <c r="C11" s="264">
        <v>116601000</v>
      </c>
      <c r="D11" s="265">
        <v>90000000</v>
      </c>
      <c r="E11" s="265">
        <v>90000000</v>
      </c>
      <c r="F11" s="266">
        <v>95000000</v>
      </c>
    </row>
    <row r="12" spans="1:6" x14ac:dyDescent="0.25">
      <c r="A12" s="262" t="s">
        <v>169</v>
      </c>
      <c r="B12" s="263" t="s">
        <v>170</v>
      </c>
      <c r="C12" s="264">
        <v>15783728</v>
      </c>
      <c r="D12" s="1">
        <v>10000000</v>
      </c>
      <c r="E12" s="267">
        <v>10000000</v>
      </c>
      <c r="F12" s="1">
        <v>12000000</v>
      </c>
    </row>
    <row r="13" spans="1:6" x14ac:dyDescent="0.25">
      <c r="A13" s="262" t="s">
        <v>181</v>
      </c>
      <c r="B13" s="263" t="s">
        <v>182</v>
      </c>
      <c r="C13" s="264">
        <v>991938</v>
      </c>
      <c r="D13" s="264">
        <v>0</v>
      </c>
      <c r="E13" s="264">
        <v>0</v>
      </c>
      <c r="F13" s="268">
        <v>0</v>
      </c>
    </row>
    <row r="14" spans="1:6" x14ac:dyDescent="0.25">
      <c r="A14" s="388" t="s">
        <v>201</v>
      </c>
      <c r="B14" s="389"/>
      <c r="C14" s="269">
        <f>SUM(C15:C17)</f>
        <v>37669540</v>
      </c>
      <c r="D14" s="269">
        <f t="shared" ref="D14:F14" si="0">SUM(D15:D17)</f>
        <v>0</v>
      </c>
      <c r="E14" s="269">
        <f t="shared" si="0"/>
        <v>0</v>
      </c>
      <c r="F14" s="270">
        <f t="shared" si="0"/>
        <v>0</v>
      </c>
    </row>
    <row r="15" spans="1:6" x14ac:dyDescent="0.25">
      <c r="A15" s="262" t="s">
        <v>154</v>
      </c>
      <c r="B15" s="271" t="s">
        <v>155</v>
      </c>
      <c r="C15" s="265">
        <v>9646135</v>
      </c>
      <c r="D15" s="268">
        <v>0</v>
      </c>
      <c r="E15" s="268">
        <v>0</v>
      </c>
      <c r="F15" s="268">
        <v>0</v>
      </c>
    </row>
    <row r="16" spans="1:6" x14ac:dyDescent="0.25">
      <c r="A16" s="262" t="s">
        <v>179</v>
      </c>
      <c r="B16" s="263" t="s">
        <v>180</v>
      </c>
      <c r="C16" s="265">
        <v>8092005</v>
      </c>
      <c r="D16" s="268">
        <v>0</v>
      </c>
      <c r="E16" s="268">
        <v>0</v>
      </c>
      <c r="F16" s="268">
        <v>0</v>
      </c>
    </row>
    <row r="17" spans="1:6" x14ac:dyDescent="0.25">
      <c r="A17" s="262" t="s">
        <v>185</v>
      </c>
      <c r="B17" s="263" t="s">
        <v>186</v>
      </c>
      <c r="C17" s="265">
        <v>19931400</v>
      </c>
      <c r="D17" s="268">
        <v>0</v>
      </c>
      <c r="E17" s="268">
        <v>0</v>
      </c>
      <c r="F17" s="268">
        <v>0</v>
      </c>
    </row>
    <row r="18" spans="1:6" x14ac:dyDescent="0.25">
      <c r="A18" s="388" t="s">
        <v>189</v>
      </c>
      <c r="B18" s="389"/>
      <c r="C18" s="269">
        <f>SUM(C19)</f>
        <v>19662733</v>
      </c>
      <c r="D18" s="269">
        <f>D19</f>
        <v>35000000</v>
      </c>
      <c r="E18" s="269">
        <f>SUM(E19)</f>
        <v>37500000</v>
      </c>
      <c r="F18" s="270">
        <f>SUM(F19)</f>
        <v>25900000</v>
      </c>
    </row>
    <row r="19" spans="1:6" x14ac:dyDescent="0.25">
      <c r="A19" s="262" t="s">
        <v>188</v>
      </c>
      <c r="B19" s="263" t="s">
        <v>189</v>
      </c>
      <c r="C19" s="265">
        <v>19662733</v>
      </c>
      <c r="D19" s="1">
        <v>35000000</v>
      </c>
      <c r="E19" s="267">
        <v>37500000</v>
      </c>
      <c r="F19" s="1">
        <v>25900000</v>
      </c>
    </row>
    <row r="20" spans="1:6" x14ac:dyDescent="0.25">
      <c r="A20" s="618" t="s">
        <v>202</v>
      </c>
      <c r="B20" s="619"/>
      <c r="C20" s="272">
        <f>SUM(C9+C14+C18)</f>
        <v>303373584</v>
      </c>
      <c r="D20" s="272">
        <f>SUM(D9+D14+D18)</f>
        <v>250000000</v>
      </c>
      <c r="E20" s="272">
        <f>SUM(E9+E14+E18)</f>
        <v>252500000</v>
      </c>
      <c r="F20" s="273">
        <f>SUM(F9+F14+F18)</f>
        <v>252900000</v>
      </c>
    </row>
    <row r="21" spans="1:6" ht="15.75" x14ac:dyDescent="0.25">
      <c r="A21" s="622" t="s">
        <v>203</v>
      </c>
      <c r="B21" s="621"/>
      <c r="C21" s="269">
        <f>SUM(C22:C26)</f>
        <v>273072839</v>
      </c>
      <c r="D21" s="269">
        <f>SUM(D22:D26)</f>
        <v>244000000</v>
      </c>
      <c r="E21" s="269">
        <f>SUM(E22:E26)</f>
        <v>246500000</v>
      </c>
      <c r="F21" s="270">
        <f>SUM(F22:F26)</f>
        <v>247000000</v>
      </c>
    </row>
    <row r="22" spans="1:6" x14ac:dyDescent="0.25">
      <c r="A22" s="262" t="s">
        <v>5</v>
      </c>
      <c r="B22" s="263" t="s">
        <v>204</v>
      </c>
      <c r="C22" s="274">
        <v>55239050</v>
      </c>
      <c r="D22" s="265">
        <v>55000000</v>
      </c>
      <c r="E22" s="265">
        <v>58000000</v>
      </c>
      <c r="F22" s="266">
        <v>60000000</v>
      </c>
    </row>
    <row r="23" spans="1:6" x14ac:dyDescent="0.25">
      <c r="A23" s="262" t="s">
        <v>11</v>
      </c>
      <c r="B23" s="271" t="s">
        <v>205</v>
      </c>
      <c r="C23" s="264">
        <v>4284549</v>
      </c>
      <c r="D23" s="265">
        <v>6000000</v>
      </c>
      <c r="E23" s="265">
        <v>6500000</v>
      </c>
      <c r="F23" s="266">
        <v>7000000</v>
      </c>
    </row>
    <row r="24" spans="1:6" x14ac:dyDescent="0.25">
      <c r="A24" s="262" t="s">
        <v>14</v>
      </c>
      <c r="B24" s="263" t="s">
        <v>15</v>
      </c>
      <c r="C24" s="264">
        <v>71783007</v>
      </c>
      <c r="D24" s="265">
        <v>68000000</v>
      </c>
      <c r="E24" s="265">
        <v>72000000</v>
      </c>
      <c r="F24" s="266">
        <v>74000000</v>
      </c>
    </row>
    <row r="25" spans="1:6" x14ac:dyDescent="0.25">
      <c r="A25" s="262" t="s">
        <v>105</v>
      </c>
      <c r="B25" s="263" t="s">
        <v>206</v>
      </c>
      <c r="C25" s="264">
        <v>4631700</v>
      </c>
      <c r="D25" s="265">
        <v>5000000</v>
      </c>
      <c r="E25" s="265">
        <v>5000000</v>
      </c>
      <c r="F25" s="266">
        <v>5000000</v>
      </c>
    </row>
    <row r="26" spans="1:6" x14ac:dyDescent="0.25">
      <c r="A26" s="262" t="s">
        <v>46</v>
      </c>
      <c r="B26" s="263" t="s">
        <v>47</v>
      </c>
      <c r="C26" s="264">
        <v>137134533</v>
      </c>
      <c r="D26" s="265">
        <v>110000000</v>
      </c>
      <c r="E26" s="265">
        <v>105000000</v>
      </c>
      <c r="F26" s="266">
        <v>101000000</v>
      </c>
    </row>
    <row r="27" spans="1:6" x14ac:dyDescent="0.25">
      <c r="A27" s="388" t="s">
        <v>207</v>
      </c>
      <c r="B27" s="389"/>
      <c r="C27" s="269">
        <f>SUM(C28:C30)</f>
        <v>25144136</v>
      </c>
      <c r="D27" s="269">
        <f>SUM(D28:D30)</f>
        <v>4000000</v>
      </c>
      <c r="E27" s="269">
        <f>SUM(E28:E30)</f>
        <v>4000000</v>
      </c>
      <c r="F27" s="270">
        <f>SUM(F28:F30)</f>
        <v>3900000</v>
      </c>
    </row>
    <row r="28" spans="1:6" x14ac:dyDescent="0.25">
      <c r="A28" s="275" t="s">
        <v>61</v>
      </c>
      <c r="B28" s="263" t="s">
        <v>62</v>
      </c>
      <c r="C28" s="264">
        <v>5496080</v>
      </c>
      <c r="D28" s="265">
        <v>3000000</v>
      </c>
      <c r="E28" s="265">
        <v>2500000</v>
      </c>
      <c r="F28" s="266">
        <v>2400000</v>
      </c>
    </row>
    <row r="29" spans="1:6" x14ac:dyDescent="0.25">
      <c r="A29" s="275" t="s">
        <v>100</v>
      </c>
      <c r="B29" s="263" t="s">
        <v>101</v>
      </c>
      <c r="C29" s="264">
        <v>16637466</v>
      </c>
      <c r="D29" s="265">
        <v>1000000</v>
      </c>
      <c r="E29" s="265">
        <v>1500000</v>
      </c>
      <c r="F29" s="266">
        <v>1500000</v>
      </c>
    </row>
    <row r="30" spans="1:6" x14ac:dyDescent="0.25">
      <c r="A30" s="262" t="s">
        <v>117</v>
      </c>
      <c r="B30" s="271" t="s">
        <v>118</v>
      </c>
      <c r="C30" s="264">
        <v>3010590</v>
      </c>
      <c r="D30" s="265"/>
      <c r="E30" s="265"/>
      <c r="F30" s="266"/>
    </row>
    <row r="31" spans="1:6" x14ac:dyDescent="0.25">
      <c r="A31" s="388" t="s">
        <v>64</v>
      </c>
      <c r="B31" s="389"/>
      <c r="C31" s="269">
        <f>SUM(C32)</f>
        <v>3083029</v>
      </c>
      <c r="D31" s="269">
        <f>SUM(D32)</f>
        <v>2000000</v>
      </c>
      <c r="E31" s="269">
        <f>SUM(E32)</f>
        <v>2000000</v>
      </c>
      <c r="F31" s="269">
        <f>SUM(F32)</f>
        <v>2000000</v>
      </c>
    </row>
    <row r="32" spans="1:6" x14ac:dyDescent="0.25">
      <c r="A32" s="262" t="s">
        <v>63</v>
      </c>
      <c r="B32" s="271" t="s">
        <v>64</v>
      </c>
      <c r="C32" s="265">
        <v>3083029</v>
      </c>
      <c r="D32" s="1">
        <v>2000000</v>
      </c>
      <c r="E32" s="267">
        <v>2000000</v>
      </c>
      <c r="F32" s="1">
        <v>2000000</v>
      </c>
    </row>
    <row r="33" spans="1:6" x14ac:dyDescent="0.25">
      <c r="A33" s="618" t="s">
        <v>208</v>
      </c>
      <c r="B33" s="619"/>
      <c r="C33" s="272">
        <f>SUM(C27,C21,C31)</f>
        <v>301300004</v>
      </c>
      <c r="D33" s="272">
        <f>SUM(D27,D21,D31)</f>
        <v>250000000</v>
      </c>
      <c r="E33" s="272">
        <f>SUM(E27,E21,E31)</f>
        <v>252500000</v>
      </c>
      <c r="F33" s="273">
        <f>SUM(F27,F21,F31)</f>
        <v>252900000</v>
      </c>
    </row>
  </sheetData>
  <mergeCells count="15">
    <mergeCell ref="A2:F2"/>
    <mergeCell ref="B3:E3"/>
    <mergeCell ref="A6:B7"/>
    <mergeCell ref="C6:C7"/>
    <mergeCell ref="D6:D7"/>
    <mergeCell ref="E6:E7"/>
    <mergeCell ref="F6:F7"/>
    <mergeCell ref="A27:B27"/>
    <mergeCell ref="A31:B31"/>
    <mergeCell ref="A33:B33"/>
    <mergeCell ref="A9:B9"/>
    <mergeCell ref="A21:B21"/>
    <mergeCell ref="A14:B14"/>
    <mergeCell ref="A18:B18"/>
    <mergeCell ref="A20:B20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tabSelected="1" view="pageBreakPreview" topLeftCell="A10" zoomScaleNormal="100" zoomScaleSheetLayoutView="100" workbookViewId="0">
      <selection activeCell="J17" sqref="J17"/>
    </sheetView>
  </sheetViews>
  <sheetFormatPr defaultRowHeight="15" x14ac:dyDescent="0.25"/>
  <cols>
    <col min="1" max="1" width="26.85546875" customWidth="1"/>
    <col min="14" max="14" width="10.28515625" customWidth="1"/>
  </cols>
  <sheetData>
    <row r="1" spans="1:14" ht="15.75" x14ac:dyDescent="0.25">
      <c r="A1" s="276"/>
      <c r="B1" s="276"/>
      <c r="C1" s="276"/>
      <c r="D1" s="276"/>
      <c r="E1" s="276"/>
      <c r="F1" s="276"/>
      <c r="G1" s="276"/>
      <c r="H1" s="307"/>
      <c r="I1" s="374" t="s">
        <v>450</v>
      </c>
      <c r="J1" s="374"/>
      <c r="K1" s="374"/>
      <c r="L1" s="374"/>
      <c r="M1" s="374"/>
      <c r="N1" s="374"/>
    </row>
    <row r="2" spans="1:14" x14ac:dyDescent="0.25">
      <c r="A2" s="637" t="s">
        <v>0</v>
      </c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</row>
    <row r="3" spans="1:14" x14ac:dyDescent="0.25">
      <c r="A3" s="634" t="s">
        <v>420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</row>
    <row r="4" spans="1:14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 t="s">
        <v>1</v>
      </c>
    </row>
    <row r="5" spans="1:14" x14ac:dyDescent="0.25">
      <c r="A5" s="279" t="s">
        <v>199</v>
      </c>
      <c r="B5" s="279" t="s">
        <v>328</v>
      </c>
      <c r="C5" s="279" t="s">
        <v>329</v>
      </c>
      <c r="D5" s="279" t="s">
        <v>330</v>
      </c>
      <c r="E5" s="279" t="s">
        <v>331</v>
      </c>
      <c r="F5" s="279" t="s">
        <v>332</v>
      </c>
      <c r="G5" s="279" t="s">
        <v>333</v>
      </c>
      <c r="H5" s="279" t="s">
        <v>334</v>
      </c>
      <c r="I5" s="279" t="s">
        <v>335</v>
      </c>
      <c r="J5" s="279" t="s">
        <v>336</v>
      </c>
      <c r="K5" s="279" t="s">
        <v>337</v>
      </c>
      <c r="L5" s="279" t="s">
        <v>338</v>
      </c>
      <c r="M5" s="279" t="s">
        <v>339</v>
      </c>
      <c r="N5" s="279" t="s">
        <v>340</v>
      </c>
    </row>
    <row r="6" spans="1:14" x14ac:dyDescent="0.25">
      <c r="A6" s="635" t="s">
        <v>341</v>
      </c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</row>
    <row r="7" spans="1:14" ht="24.95" customHeight="1" x14ac:dyDescent="0.25">
      <c r="A7" s="280" t="s">
        <v>342</v>
      </c>
      <c r="B7" s="281">
        <v>8847054</v>
      </c>
      <c r="C7" s="281">
        <v>8847054</v>
      </c>
      <c r="D7" s="281">
        <v>8847054</v>
      </c>
      <c r="E7" s="281">
        <v>8847054</v>
      </c>
      <c r="F7" s="281">
        <v>8847054</v>
      </c>
      <c r="G7" s="281">
        <v>8847054</v>
      </c>
      <c r="H7" s="281">
        <v>8847054</v>
      </c>
      <c r="I7" s="281">
        <v>8847054</v>
      </c>
      <c r="J7" s="281">
        <v>8847054</v>
      </c>
      <c r="K7" s="281">
        <v>8847054</v>
      </c>
      <c r="L7" s="281">
        <v>8847054</v>
      </c>
      <c r="M7" s="281">
        <v>8847051</v>
      </c>
      <c r="N7" s="282">
        <f>SUM(B7:M7)</f>
        <v>106164645</v>
      </c>
    </row>
    <row r="8" spans="1:14" ht="24.95" customHeight="1" x14ac:dyDescent="0.25">
      <c r="A8" s="280" t="s">
        <v>343</v>
      </c>
      <c r="B8" s="281">
        <v>500000</v>
      </c>
      <c r="C8" s="281">
        <v>500000</v>
      </c>
      <c r="D8" s="281">
        <v>500000</v>
      </c>
      <c r="E8" s="281">
        <v>500000</v>
      </c>
      <c r="F8" s="281">
        <v>500000</v>
      </c>
      <c r="G8" s="281">
        <v>500000</v>
      </c>
      <c r="H8" s="281">
        <v>500000</v>
      </c>
      <c r="I8" s="281">
        <v>500000</v>
      </c>
      <c r="J8" s="281">
        <v>500000</v>
      </c>
      <c r="K8" s="281">
        <v>500000</v>
      </c>
      <c r="L8" s="281">
        <v>500000</v>
      </c>
      <c r="M8" s="281">
        <v>1000000</v>
      </c>
      <c r="N8" s="282">
        <f>SUM(B8:M8)</f>
        <v>6500000</v>
      </c>
    </row>
    <row r="9" spans="1:14" ht="24.95" customHeight="1" x14ac:dyDescent="0.25">
      <c r="A9" s="280" t="s">
        <v>344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2">
        <f>SUM(B9:M9)</f>
        <v>0</v>
      </c>
    </row>
    <row r="10" spans="1:14" ht="24.95" customHeight="1" x14ac:dyDescent="0.25">
      <c r="A10" s="283" t="s">
        <v>158</v>
      </c>
      <c r="B10" s="281"/>
      <c r="C10" s="281"/>
      <c r="D10" s="281">
        <v>58300500</v>
      </c>
      <c r="E10" s="281"/>
      <c r="F10" s="281"/>
      <c r="G10" s="281"/>
      <c r="H10" s="281"/>
      <c r="I10" s="281"/>
      <c r="J10" s="281">
        <v>58300500</v>
      </c>
      <c r="K10" s="281"/>
      <c r="L10" s="281"/>
      <c r="M10" s="281"/>
      <c r="N10" s="282">
        <f t="shared" ref="N10:N16" si="0">SUM(B10:M10)</f>
        <v>116601000</v>
      </c>
    </row>
    <row r="11" spans="1:14" ht="24.95" customHeight="1" x14ac:dyDescent="0.25">
      <c r="A11" s="283" t="s">
        <v>170</v>
      </c>
      <c r="B11" s="281">
        <v>782133</v>
      </c>
      <c r="C11" s="281">
        <v>784597</v>
      </c>
      <c r="D11" s="281">
        <v>1132133</v>
      </c>
      <c r="E11" s="281">
        <v>782133</v>
      </c>
      <c r="F11" s="281">
        <v>782133</v>
      </c>
      <c r="G11" s="281">
        <v>782133</v>
      </c>
      <c r="H11" s="281">
        <v>3740797</v>
      </c>
      <c r="I11" s="281">
        <v>1382137</v>
      </c>
      <c r="J11" s="281">
        <v>1382133</v>
      </c>
      <c r="K11" s="281">
        <v>1382133</v>
      </c>
      <c r="L11" s="281">
        <v>1382133</v>
      </c>
      <c r="M11" s="281">
        <v>1469133</v>
      </c>
      <c r="N11" s="282">
        <f>SUM(B11:M11)</f>
        <v>15783728</v>
      </c>
    </row>
    <row r="12" spans="1:14" ht="24.95" customHeight="1" x14ac:dyDescent="0.25">
      <c r="A12" s="283" t="s">
        <v>180</v>
      </c>
      <c r="B12" s="281"/>
      <c r="C12" s="281"/>
      <c r="D12" s="281">
        <v>8000005</v>
      </c>
      <c r="E12" s="281"/>
      <c r="F12" s="281"/>
      <c r="G12" s="281"/>
      <c r="H12" s="281"/>
      <c r="I12" s="281"/>
      <c r="J12" s="281"/>
      <c r="K12" s="281"/>
      <c r="L12" s="281">
        <v>92000</v>
      </c>
      <c r="M12" s="281"/>
      <c r="N12" s="282">
        <f t="shared" ref="N12:N13" si="1">SUM(B12:M12)</f>
        <v>8092005</v>
      </c>
    </row>
    <row r="13" spans="1:14" ht="24.95" customHeight="1" x14ac:dyDescent="0.25">
      <c r="A13" s="280" t="s">
        <v>345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81">
        <v>9646135</v>
      </c>
      <c r="L13" s="281"/>
      <c r="M13" s="281"/>
      <c r="N13" s="282">
        <f t="shared" si="1"/>
        <v>9646135</v>
      </c>
    </row>
    <row r="14" spans="1:14" ht="24.95" customHeight="1" x14ac:dyDescent="0.25">
      <c r="A14" s="283" t="s">
        <v>182</v>
      </c>
      <c r="B14" s="281"/>
      <c r="C14" s="281"/>
      <c r="D14" s="281"/>
      <c r="E14" s="281"/>
      <c r="F14" s="281"/>
      <c r="G14" s="281"/>
      <c r="H14" s="281"/>
      <c r="I14" s="281"/>
      <c r="J14" s="281">
        <v>991938</v>
      </c>
      <c r="K14" s="281"/>
      <c r="L14" s="281"/>
      <c r="M14" s="281"/>
      <c r="N14" s="282">
        <f t="shared" si="0"/>
        <v>991938</v>
      </c>
    </row>
    <row r="15" spans="1:14" ht="24.95" customHeight="1" x14ac:dyDescent="0.25">
      <c r="A15" s="280" t="s">
        <v>186</v>
      </c>
      <c r="B15" s="281"/>
      <c r="C15" s="281"/>
      <c r="D15" s="281">
        <v>19931400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>
        <f t="shared" si="0"/>
        <v>19931400</v>
      </c>
    </row>
    <row r="16" spans="1:14" ht="24.95" customHeight="1" x14ac:dyDescent="0.25">
      <c r="A16" s="283" t="s">
        <v>189</v>
      </c>
      <c r="B16" s="281">
        <v>14199116</v>
      </c>
      <c r="C16" s="281">
        <v>17761783</v>
      </c>
      <c r="D16" s="281">
        <v>-72190748</v>
      </c>
      <c r="E16" s="281">
        <v>11300987</v>
      </c>
      <c r="F16" s="281">
        <v>11116087</v>
      </c>
      <c r="G16" s="281">
        <v>11116087</v>
      </c>
      <c r="H16" s="281">
        <v>8157423</v>
      </c>
      <c r="I16" s="281">
        <v>12383083</v>
      </c>
      <c r="J16" s="281">
        <v>-45720545</v>
      </c>
      <c r="K16" s="281">
        <v>2943532</v>
      </c>
      <c r="L16" s="281">
        <v>17537287</v>
      </c>
      <c r="M16" s="281">
        <v>31058641</v>
      </c>
      <c r="N16" s="282">
        <f t="shared" si="0"/>
        <v>19662733</v>
      </c>
    </row>
    <row r="17" spans="1:14" ht="24.95" customHeight="1" x14ac:dyDescent="0.25">
      <c r="A17" s="284" t="s">
        <v>346</v>
      </c>
      <c r="B17" s="285">
        <f>SUM(B7:B16)</f>
        <v>24328303</v>
      </c>
      <c r="C17" s="285">
        <f t="shared" ref="C17:M17" si="2">SUM(C7:C16)</f>
        <v>27893434</v>
      </c>
      <c r="D17" s="285">
        <f t="shared" si="2"/>
        <v>24520344</v>
      </c>
      <c r="E17" s="285">
        <f t="shared" si="2"/>
        <v>21430174</v>
      </c>
      <c r="F17" s="285">
        <f t="shared" si="2"/>
        <v>21245274</v>
      </c>
      <c r="G17" s="285">
        <f t="shared" si="2"/>
        <v>21245274</v>
      </c>
      <c r="H17" s="285">
        <f t="shared" si="2"/>
        <v>21245274</v>
      </c>
      <c r="I17" s="285">
        <f t="shared" si="2"/>
        <v>23112274</v>
      </c>
      <c r="J17" s="285">
        <f t="shared" si="2"/>
        <v>24301080</v>
      </c>
      <c r="K17" s="285">
        <f t="shared" si="2"/>
        <v>23318854</v>
      </c>
      <c r="L17" s="285">
        <f t="shared" si="2"/>
        <v>28358474</v>
      </c>
      <c r="M17" s="285">
        <f t="shared" si="2"/>
        <v>42374825</v>
      </c>
      <c r="N17" s="285">
        <f>SUM(B17:M17)</f>
        <v>303373584</v>
      </c>
    </row>
    <row r="18" spans="1:14" ht="24.95" customHeight="1" x14ac:dyDescent="0.25">
      <c r="A18" s="636" t="s">
        <v>347</v>
      </c>
      <c r="B18" s="636"/>
      <c r="C18" s="636"/>
      <c r="D18" s="636"/>
      <c r="E18" s="636"/>
      <c r="F18" s="636"/>
      <c r="G18" s="636"/>
      <c r="H18" s="636"/>
      <c r="I18" s="636"/>
      <c r="J18" s="636"/>
      <c r="K18" s="636"/>
      <c r="L18" s="636"/>
      <c r="M18" s="636"/>
      <c r="N18" s="636"/>
    </row>
    <row r="19" spans="1:14" ht="24.95" customHeight="1" x14ac:dyDescent="0.25">
      <c r="A19" s="283" t="s">
        <v>6</v>
      </c>
      <c r="B19" s="281">
        <v>4603254</v>
      </c>
      <c r="C19" s="281">
        <v>4603254</v>
      </c>
      <c r="D19" s="281">
        <v>4603254</v>
      </c>
      <c r="E19" s="281">
        <v>4603254</v>
      </c>
      <c r="F19" s="281">
        <v>4603254</v>
      </c>
      <c r="G19" s="281">
        <v>4603254</v>
      </c>
      <c r="H19" s="281">
        <v>4603254</v>
      </c>
      <c r="I19" s="281">
        <v>4603254</v>
      </c>
      <c r="J19" s="281">
        <v>4603254</v>
      </c>
      <c r="K19" s="281">
        <v>4603254</v>
      </c>
      <c r="L19" s="281">
        <v>4603254</v>
      </c>
      <c r="M19" s="281">
        <v>4603256</v>
      </c>
      <c r="N19" s="282">
        <f t="shared" ref="N19:N25" si="3">SUM(B19:M19)</f>
        <v>55239050</v>
      </c>
    </row>
    <row r="20" spans="1:14" ht="24.95" customHeight="1" x14ac:dyDescent="0.25">
      <c r="A20" s="280" t="s">
        <v>12</v>
      </c>
      <c r="B20" s="281">
        <v>357046</v>
      </c>
      <c r="C20" s="281">
        <v>357046</v>
      </c>
      <c r="D20" s="281">
        <v>357046</v>
      </c>
      <c r="E20" s="281">
        <v>357046</v>
      </c>
      <c r="F20" s="281">
        <v>357046</v>
      </c>
      <c r="G20" s="281">
        <v>357046</v>
      </c>
      <c r="H20" s="281">
        <v>357046</v>
      </c>
      <c r="I20" s="281">
        <v>357046</v>
      </c>
      <c r="J20" s="281">
        <v>357046</v>
      </c>
      <c r="K20" s="281">
        <v>357046</v>
      </c>
      <c r="L20" s="281">
        <v>357046</v>
      </c>
      <c r="M20" s="281">
        <v>357043</v>
      </c>
      <c r="N20" s="282">
        <f t="shared" si="3"/>
        <v>4284549</v>
      </c>
    </row>
    <row r="21" spans="1:14" ht="24.95" customHeight="1" x14ac:dyDescent="0.25">
      <c r="A21" s="283" t="s">
        <v>348</v>
      </c>
      <c r="B21" s="281">
        <v>5981917</v>
      </c>
      <c r="C21" s="281">
        <v>5981917</v>
      </c>
      <c r="D21" s="281">
        <v>5981917</v>
      </c>
      <c r="E21" s="281">
        <v>5981917</v>
      </c>
      <c r="F21" s="281">
        <v>5981917</v>
      </c>
      <c r="G21" s="281">
        <v>5981917</v>
      </c>
      <c r="H21" s="281">
        <v>5981917</v>
      </c>
      <c r="I21" s="281">
        <v>5981917</v>
      </c>
      <c r="J21" s="281">
        <v>5981917</v>
      </c>
      <c r="K21" s="281">
        <v>5981917</v>
      </c>
      <c r="L21" s="281">
        <v>5981917</v>
      </c>
      <c r="M21" s="281">
        <v>5981920</v>
      </c>
      <c r="N21" s="282">
        <f t="shared" si="3"/>
        <v>71783007</v>
      </c>
    </row>
    <row r="22" spans="1:14" ht="24.95" customHeight="1" x14ac:dyDescent="0.25">
      <c r="A22" s="283" t="s">
        <v>206</v>
      </c>
      <c r="B22" s="281">
        <v>385975</v>
      </c>
      <c r="C22" s="281">
        <v>385975</v>
      </c>
      <c r="D22" s="281">
        <v>385975</v>
      </c>
      <c r="E22" s="281">
        <v>385975</v>
      </c>
      <c r="F22" s="281">
        <v>385975</v>
      </c>
      <c r="G22" s="281">
        <v>385975</v>
      </c>
      <c r="H22" s="281">
        <v>385975</v>
      </c>
      <c r="I22" s="281">
        <v>385975</v>
      </c>
      <c r="J22" s="281">
        <v>385975</v>
      </c>
      <c r="K22" s="281">
        <v>385975</v>
      </c>
      <c r="L22" s="281">
        <v>385975</v>
      </c>
      <c r="M22" s="281">
        <v>385975</v>
      </c>
      <c r="N22" s="282">
        <f t="shared" si="3"/>
        <v>4631700</v>
      </c>
    </row>
    <row r="23" spans="1:14" ht="24.95" customHeight="1" x14ac:dyDescent="0.25">
      <c r="A23" s="283" t="s">
        <v>349</v>
      </c>
      <c r="B23" s="281">
        <v>9917082</v>
      </c>
      <c r="C23" s="281">
        <v>9917082</v>
      </c>
      <c r="D23" s="281">
        <v>9917082</v>
      </c>
      <c r="E23" s="281">
        <v>9917082</v>
      </c>
      <c r="F23" s="281">
        <v>9917082</v>
      </c>
      <c r="G23" s="281">
        <v>9917082</v>
      </c>
      <c r="H23" s="281">
        <v>9917082</v>
      </c>
      <c r="I23" s="281">
        <v>9917082</v>
      </c>
      <c r="J23" s="281">
        <v>9917082</v>
      </c>
      <c r="K23" s="281">
        <v>9917082</v>
      </c>
      <c r="L23" s="281">
        <v>9917082</v>
      </c>
      <c r="M23" s="281">
        <v>28046631</v>
      </c>
      <c r="N23" s="282">
        <f t="shared" si="3"/>
        <v>137134533</v>
      </c>
    </row>
    <row r="24" spans="1:14" ht="24.95" customHeight="1" x14ac:dyDescent="0.25">
      <c r="A24" s="283" t="s">
        <v>62</v>
      </c>
      <c r="B24" s="281"/>
      <c r="C24" s="281"/>
      <c r="D24" s="281">
        <v>264480</v>
      </c>
      <c r="E24" s="281">
        <v>184900</v>
      </c>
      <c r="F24" s="281"/>
      <c r="G24" s="281"/>
      <c r="H24" s="281"/>
      <c r="I24" s="281">
        <v>1867000</v>
      </c>
      <c r="J24" s="281"/>
      <c r="K24" s="281"/>
      <c r="L24" s="281">
        <v>179700</v>
      </c>
      <c r="M24" s="281">
        <v>3000000</v>
      </c>
      <c r="N24" s="282">
        <f t="shared" si="3"/>
        <v>5496080</v>
      </c>
    </row>
    <row r="25" spans="1:14" ht="24.95" customHeight="1" x14ac:dyDescent="0.25">
      <c r="A25" s="280" t="s">
        <v>101</v>
      </c>
      <c r="B25" s="281"/>
      <c r="C25" s="281">
        <v>6648160</v>
      </c>
      <c r="D25" s="281"/>
      <c r="E25" s="281"/>
      <c r="F25" s="281"/>
      <c r="G25" s="281"/>
      <c r="H25" s="281"/>
      <c r="I25" s="281"/>
      <c r="J25" s="281">
        <v>3055806</v>
      </c>
      <c r="K25" s="281">
        <v>2073580</v>
      </c>
      <c r="L25" s="281">
        <v>6933500</v>
      </c>
      <c r="M25" s="281"/>
      <c r="N25" s="282">
        <f t="shared" si="3"/>
        <v>18711046</v>
      </c>
    </row>
    <row r="26" spans="1:14" ht="24.95" customHeight="1" x14ac:dyDescent="0.25">
      <c r="A26" s="283" t="s">
        <v>350</v>
      </c>
      <c r="B26" s="281"/>
      <c r="C26" s="281"/>
      <c r="D26" s="281">
        <v>3010590</v>
      </c>
      <c r="E26" s="281"/>
      <c r="F26" s="281"/>
      <c r="G26" s="281"/>
      <c r="H26" s="281"/>
      <c r="I26" s="281"/>
      <c r="J26" s="281"/>
      <c r="K26" s="281"/>
      <c r="L26" s="281"/>
      <c r="M26" s="281"/>
      <c r="N26" s="282">
        <f>SUM(D26:M26)</f>
        <v>3010590</v>
      </c>
    </row>
    <row r="27" spans="1:14" ht="24.95" customHeight="1" x14ac:dyDescent="0.25">
      <c r="A27" s="283" t="s">
        <v>64</v>
      </c>
      <c r="B27" s="281">
        <v>3083029</v>
      </c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2">
        <f>SUM(B27:M27)</f>
        <v>3083029</v>
      </c>
    </row>
    <row r="28" spans="1:14" ht="24.95" customHeight="1" x14ac:dyDescent="0.25">
      <c r="A28" s="284" t="s">
        <v>351</v>
      </c>
      <c r="B28" s="285">
        <f>SUM(B19:B27)</f>
        <v>24328303</v>
      </c>
      <c r="C28" s="285">
        <f t="shared" ref="C28:M28" si="4">SUM(C19:C27)</f>
        <v>27893434</v>
      </c>
      <c r="D28" s="285">
        <f t="shared" si="4"/>
        <v>24520344</v>
      </c>
      <c r="E28" s="285">
        <f t="shared" si="4"/>
        <v>21430174</v>
      </c>
      <c r="F28" s="285">
        <f t="shared" si="4"/>
        <v>21245274</v>
      </c>
      <c r="G28" s="285">
        <f t="shared" si="4"/>
        <v>21245274</v>
      </c>
      <c r="H28" s="285">
        <f t="shared" si="4"/>
        <v>21245274</v>
      </c>
      <c r="I28" s="285">
        <f t="shared" si="4"/>
        <v>23112274</v>
      </c>
      <c r="J28" s="285">
        <f t="shared" si="4"/>
        <v>24301080</v>
      </c>
      <c r="K28" s="285">
        <f t="shared" si="4"/>
        <v>23318854</v>
      </c>
      <c r="L28" s="285">
        <f t="shared" si="4"/>
        <v>28358474</v>
      </c>
      <c r="M28" s="285">
        <f t="shared" si="4"/>
        <v>42374825</v>
      </c>
      <c r="N28" s="285">
        <f>SUM(B28:M28)</f>
        <v>303373584</v>
      </c>
    </row>
    <row r="29" spans="1:14" x14ac:dyDescent="0.25">
      <c r="A29" s="286" t="s">
        <v>352</v>
      </c>
      <c r="B29" s="287">
        <f>B17-B28</f>
        <v>0</v>
      </c>
      <c r="C29" s="287">
        <f>C17-C28</f>
        <v>0</v>
      </c>
      <c r="D29" s="287">
        <f t="shared" ref="D29:N29" si="5">D17-D28</f>
        <v>0</v>
      </c>
      <c r="E29" s="287">
        <f t="shared" si="5"/>
        <v>0</v>
      </c>
      <c r="F29" s="287">
        <f t="shared" si="5"/>
        <v>0</v>
      </c>
      <c r="G29" s="287">
        <f t="shared" si="5"/>
        <v>0</v>
      </c>
      <c r="H29" s="287">
        <f t="shared" si="5"/>
        <v>0</v>
      </c>
      <c r="I29" s="287">
        <f t="shared" si="5"/>
        <v>0</v>
      </c>
      <c r="J29" s="287">
        <f t="shared" si="5"/>
        <v>0</v>
      </c>
      <c r="K29" s="287">
        <f>K17-K28</f>
        <v>0</v>
      </c>
      <c r="L29" s="287">
        <f t="shared" si="5"/>
        <v>0</v>
      </c>
      <c r="M29" s="287">
        <f t="shared" si="5"/>
        <v>0</v>
      </c>
      <c r="N29" s="287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2026-01-20T09:02:03Z</cp:lastPrinted>
  <dcterms:created xsi:type="dcterms:W3CDTF">2020-01-17T10:12:12Z</dcterms:created>
  <dcterms:modified xsi:type="dcterms:W3CDTF">2026-01-20T09:05:50Z</dcterms:modified>
</cp:coreProperties>
</file>