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10. TESTÜLETI ÜLÉS\Testületi ülések anyaga 2023\Előterjesztések végleges\Nemesgulács\február 7\"/>
    </mc:Choice>
  </mc:AlternateContent>
  <bookViews>
    <workbookView xWindow="-120" yWindow="-120" windowWidth="29040" windowHeight="15840" activeTab="2"/>
  </bookViews>
  <sheets>
    <sheet name="1. Mérleg" sheetId="3" r:id="rId1"/>
    <sheet name="2. Bevétel funkció" sheetId="8" r:id="rId2"/>
    <sheet name="3. Bevétel jogcím" sheetId="2" r:id="rId3"/>
    <sheet name="4. Bevétel feladat" sheetId="10" r:id="rId4"/>
    <sheet name="5.Kiadások" sheetId="1" r:id="rId5"/>
    <sheet name="6. Kiadás feladat" sheetId="9" r:id="rId6"/>
    <sheet name="7. Felhalmozási kiadások" sheetId="7" r:id="rId7"/>
    <sheet name="8. Gördülő" sheetId="13" r:id="rId8"/>
    <sheet name="9. Ei. felhasználási terv" sheetId="11" r:id="rId9"/>
    <sheet name="10 közvetett támogatások" sheetId="12" r:id="rId10"/>
  </sheets>
  <definedNames>
    <definedName name="_xlnm.Print_Area" localSheetId="3">'4. Bevétel feladat'!$A$1:$F$20</definedName>
    <definedName name="_xlnm.Print_Area" localSheetId="4">'5.Kiadások'!$A$1:$G$379</definedName>
    <definedName name="_xlnm.Print_Area" localSheetId="5">'6. Kiadás feladat'!$A$1:$F$32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8" i="1" l="1"/>
  <c r="G122" i="1"/>
  <c r="F368" i="1"/>
  <c r="C23" i="12"/>
  <c r="B23" i="12"/>
  <c r="N2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N27" i="11"/>
  <c r="N26" i="11"/>
  <c r="N25" i="11"/>
  <c r="N24" i="11"/>
  <c r="N22" i="11"/>
  <c r="N21" i="11"/>
  <c r="N20" i="11"/>
  <c r="N19" i="11"/>
  <c r="M17" i="11"/>
  <c r="L17" i="11"/>
  <c r="L29" i="11" s="1"/>
  <c r="K17" i="11"/>
  <c r="K29" i="11" s="1"/>
  <c r="J17" i="11"/>
  <c r="I17" i="11"/>
  <c r="I29" i="11" s="1"/>
  <c r="H17" i="11"/>
  <c r="H29" i="11" s="1"/>
  <c r="G17" i="11"/>
  <c r="G29" i="11" s="1"/>
  <c r="F17" i="11"/>
  <c r="E17" i="11"/>
  <c r="D17" i="11"/>
  <c r="C17" i="11"/>
  <c r="C29" i="11" s="1"/>
  <c r="B17" i="11"/>
  <c r="N16" i="11"/>
  <c r="N15" i="11"/>
  <c r="N14" i="11"/>
  <c r="N13" i="11"/>
  <c r="N12" i="11"/>
  <c r="N11" i="11"/>
  <c r="N10" i="11"/>
  <c r="N8" i="11"/>
  <c r="N7" i="11"/>
  <c r="F31" i="13"/>
  <c r="E31" i="13"/>
  <c r="D31" i="13"/>
  <c r="C31" i="13"/>
  <c r="F27" i="13"/>
  <c r="E27" i="13"/>
  <c r="D27" i="13"/>
  <c r="C27" i="13"/>
  <c r="F21" i="13"/>
  <c r="E21" i="13"/>
  <c r="D21" i="13"/>
  <c r="C21" i="13"/>
  <c r="C33" i="13" s="1"/>
  <c r="F18" i="13"/>
  <c r="E18" i="13"/>
  <c r="D18" i="13"/>
  <c r="C18" i="13"/>
  <c r="F14" i="13"/>
  <c r="E14" i="13"/>
  <c r="D14" i="13"/>
  <c r="C14" i="13"/>
  <c r="F9" i="13"/>
  <c r="E9" i="13"/>
  <c r="D9" i="13"/>
  <c r="D20" i="13" s="1"/>
  <c r="C9" i="13"/>
  <c r="G45" i="1"/>
  <c r="G43" i="1" s="1"/>
  <c r="E32" i="9"/>
  <c r="D32" i="9"/>
  <c r="C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32" i="9" s="1"/>
  <c r="F15" i="9"/>
  <c r="F14" i="9"/>
  <c r="F13" i="9"/>
  <c r="F12" i="9"/>
  <c r="E29" i="11" l="1"/>
  <c r="D29" i="11"/>
  <c r="B29" i="11"/>
  <c r="N28" i="11"/>
  <c r="M29" i="11"/>
  <c r="F29" i="11"/>
  <c r="J29" i="11"/>
  <c r="N17" i="11"/>
  <c r="F20" i="13"/>
  <c r="E20" i="13"/>
  <c r="F33" i="13"/>
  <c r="E33" i="13"/>
  <c r="D33" i="13"/>
  <c r="C20" i="13"/>
  <c r="E20" i="10"/>
  <c r="D20" i="10"/>
  <c r="C20" i="10"/>
  <c r="F19" i="10"/>
  <c r="F18" i="10"/>
  <c r="F17" i="10"/>
  <c r="F16" i="10"/>
  <c r="F15" i="10"/>
  <c r="F14" i="10"/>
  <c r="F13" i="10"/>
  <c r="F12" i="10"/>
  <c r="F11" i="10"/>
  <c r="F10" i="10"/>
  <c r="F69" i="8"/>
  <c r="F58" i="8"/>
  <c r="F59" i="8"/>
  <c r="F24" i="8"/>
  <c r="F18" i="8"/>
  <c r="F63" i="8"/>
  <c r="F74" i="8" s="1"/>
  <c r="F66" i="8"/>
  <c r="F65" i="8" s="1"/>
  <c r="F61" i="8"/>
  <c r="F56" i="8"/>
  <c r="F55" i="8" s="1"/>
  <c r="F54" i="8" s="1"/>
  <c r="F52" i="8"/>
  <c r="F75" i="8" s="1"/>
  <c r="F49" i="8"/>
  <c r="F48" i="8" s="1"/>
  <c r="F45" i="8"/>
  <c r="F44" i="8" s="1"/>
  <c r="F43" i="8" s="1"/>
  <c r="F76" i="8" s="1"/>
  <c r="F41" i="8"/>
  <c r="F70" i="8" s="1"/>
  <c r="F33" i="8"/>
  <c r="F32" i="8" s="1"/>
  <c r="F29" i="8"/>
  <c r="F28" i="8" s="1"/>
  <c r="F26" i="8"/>
  <c r="F22" i="8"/>
  <c r="F21" i="8" s="1"/>
  <c r="F12" i="8"/>
  <c r="F11" i="8" s="1"/>
  <c r="N29" i="11" l="1"/>
  <c r="F20" i="10"/>
  <c r="F72" i="8"/>
  <c r="F51" i="8"/>
  <c r="F17" i="8"/>
  <c r="F16" i="8" s="1"/>
  <c r="F31" i="8"/>
  <c r="F71" i="8" l="1"/>
  <c r="F77" i="8" s="1"/>
  <c r="F68" i="8"/>
  <c r="G56" i="1" l="1"/>
  <c r="G63" i="1"/>
  <c r="F11" i="2" l="1"/>
  <c r="F10" i="2" s="1"/>
  <c r="G261" i="1" l="1"/>
  <c r="F45" i="2"/>
  <c r="F43" i="2" s="1"/>
  <c r="F39" i="2"/>
  <c r="F33" i="2"/>
  <c r="G181" i="1"/>
  <c r="G169" i="1"/>
  <c r="G319" i="1"/>
  <c r="G288" i="1"/>
  <c r="G176" i="1"/>
  <c r="G175" i="1" s="1"/>
  <c r="G147" i="1"/>
  <c r="G111" i="1"/>
  <c r="G109" i="1"/>
  <c r="G103" i="1"/>
  <c r="G94" i="1"/>
  <c r="G174" i="1" l="1"/>
  <c r="G108" i="1"/>
  <c r="G366" i="1"/>
  <c r="G365" i="1" s="1"/>
  <c r="G364" i="1" s="1"/>
  <c r="G362" i="1"/>
  <c r="G360" i="1"/>
  <c r="G359" i="1" s="1"/>
  <c r="G357" i="1"/>
  <c r="G349" i="1"/>
  <c r="G348" i="1" s="1"/>
  <c r="G347" i="1" s="1"/>
  <c r="G343" i="1"/>
  <c r="G341" i="1"/>
  <c r="G339" i="1" s="1"/>
  <c r="G337" i="1"/>
  <c r="G336" i="1" s="1"/>
  <c r="G332" i="1"/>
  <c r="G328" i="1"/>
  <c r="G324" i="1"/>
  <c r="G323" i="1" s="1"/>
  <c r="G317" i="1"/>
  <c r="G315" i="1"/>
  <c r="G309" i="1"/>
  <c r="G306" i="1"/>
  <c r="G302" i="1"/>
  <c r="G298" i="1"/>
  <c r="G297" i="1" s="1"/>
  <c r="G294" i="1"/>
  <c r="G292" i="1"/>
  <c r="G290" i="1" s="1"/>
  <c r="G284" i="1"/>
  <c r="G282" i="1"/>
  <c r="G280" i="1" s="1"/>
  <c r="G278" i="1"/>
  <c r="G274" i="1"/>
  <c r="G270" i="1"/>
  <c r="G268" i="1"/>
  <c r="G265" i="1" s="1"/>
  <c r="G256" i="1"/>
  <c r="G253" i="1"/>
  <c r="G252" i="1" s="1"/>
  <c r="G249" i="1"/>
  <c r="G245" i="1"/>
  <c r="G243" i="1"/>
  <c r="G239" i="1"/>
  <c r="G235" i="1"/>
  <c r="G232" i="1"/>
  <c r="G231" i="1" s="1"/>
  <c r="G225" i="1"/>
  <c r="G376" i="1" s="1"/>
  <c r="G223" i="1"/>
  <c r="G221" i="1"/>
  <c r="G218" i="1"/>
  <c r="G215" i="1"/>
  <c r="G214" i="1" s="1"/>
  <c r="G208" i="1"/>
  <c r="G206" i="1"/>
  <c r="G205" i="1" s="1"/>
  <c r="G203" i="1"/>
  <c r="G199" i="1" s="1"/>
  <c r="G200" i="1"/>
  <c r="G190" i="1"/>
  <c r="G185" i="1"/>
  <c r="G184" i="1" s="1"/>
  <c r="G166" i="1"/>
  <c r="G161" i="1"/>
  <c r="G158" i="1"/>
  <c r="G157" i="1" s="1"/>
  <c r="G154" i="1"/>
  <c r="G149" i="1"/>
  <c r="G143" i="1"/>
  <c r="G139" i="1"/>
  <c r="G136" i="1"/>
  <c r="G135" i="1" s="1"/>
  <c r="G131" i="1"/>
  <c r="G129" i="1"/>
  <c r="G120" i="1"/>
  <c r="G117" i="1"/>
  <c r="G115" i="1"/>
  <c r="G106" i="1"/>
  <c r="G102" i="1"/>
  <c r="G93" i="1"/>
  <c r="G90" i="1"/>
  <c r="G89" i="1" s="1"/>
  <c r="G86" i="1"/>
  <c r="G84" i="1"/>
  <c r="G82" i="1"/>
  <c r="G78" i="1"/>
  <c r="G58" i="1"/>
  <c r="G375" i="1" s="1"/>
  <c r="G39" i="1"/>
  <c r="G32" i="1"/>
  <c r="G24" i="1"/>
  <c r="G20" i="1"/>
  <c r="G17" i="1"/>
  <c r="G13" i="1"/>
  <c r="G11" i="1"/>
  <c r="G10" i="1" s="1"/>
  <c r="B26" i="7"/>
  <c r="B17" i="7"/>
  <c r="G287" i="1" l="1"/>
  <c r="G286" i="1" s="1"/>
  <c r="G371" i="1"/>
  <c r="G101" i="1"/>
  <c r="G134" i="1"/>
  <c r="G133" i="1" s="1"/>
  <c r="G238" i="1"/>
  <c r="G356" i="1"/>
  <c r="G308" i="1"/>
  <c r="G305" i="1" s="1"/>
  <c r="G296" i="1" s="1"/>
  <c r="G142" i="1"/>
  <c r="G217" i="1"/>
  <c r="G213" i="1" s="1"/>
  <c r="G212" i="1" s="1"/>
  <c r="G230" i="1"/>
  <c r="G229" i="1" s="1"/>
  <c r="G77" i="1"/>
  <c r="G255" i="1"/>
  <c r="G248" i="1" s="1"/>
  <c r="G331" i="1"/>
  <c r="G322" i="1" s="1"/>
  <c r="G277" i="1"/>
  <c r="G276" i="1" s="1"/>
  <c r="G355" i="1"/>
  <c r="G160" i="1"/>
  <c r="G153" i="1" s="1"/>
  <c r="G194" i="1"/>
  <c r="G36" i="1"/>
  <c r="G374" i="1" s="1"/>
  <c r="G114" i="1"/>
  <c r="G113" i="1" s="1"/>
  <c r="G128" i="1"/>
  <c r="G127" i="1" s="1"/>
  <c r="G23" i="1"/>
  <c r="G16" i="1" s="1"/>
  <c r="G74" i="1"/>
  <c r="G373" i="1"/>
  <c r="G346" i="1"/>
  <c r="G378" i="1"/>
  <c r="G193" i="1" l="1"/>
  <c r="G183" i="1" s="1"/>
  <c r="G370" i="1"/>
  <c r="G73" i="1"/>
  <c r="G68" i="1" s="1"/>
  <c r="G141" i="1"/>
  <c r="G9" i="1"/>
  <c r="G237" i="1"/>
  <c r="G372" i="1" l="1"/>
  <c r="G379" i="1" s="1"/>
  <c r="G368" i="1"/>
  <c r="F42" i="2" l="1"/>
  <c r="B28" i="7" l="1"/>
  <c r="F26" i="2" l="1"/>
  <c r="C10" i="3" l="1"/>
  <c r="C15" i="3"/>
  <c r="C19" i="3"/>
  <c r="C23" i="3"/>
  <c r="C29" i="3"/>
  <c r="C33" i="3"/>
  <c r="C35" i="3" l="1"/>
  <c r="C21" i="3"/>
  <c r="F56" i="2" l="1"/>
  <c r="F55" i="2" s="1"/>
  <c r="F53" i="2"/>
  <c r="F51" i="2"/>
  <c r="F37" i="2"/>
  <c r="F36" i="2" s="1"/>
  <c r="F32" i="2" s="1"/>
  <c r="F30" i="2"/>
  <c r="F24" i="2"/>
  <c r="F9" i="2" l="1"/>
  <c r="F59" i="2" s="1"/>
</calcChain>
</file>

<file path=xl/sharedStrings.xml><?xml version="1.0" encoding="utf-8"?>
<sst xmlns="http://schemas.openxmlformats.org/spreadsheetml/2006/main" count="1126" uniqueCount="459">
  <si>
    <t>Nemesgulács Község Önkormányzata</t>
  </si>
  <si>
    <t>forint</t>
  </si>
  <si>
    <t>Kiemelt előirányzatonként</t>
  </si>
  <si>
    <t>Létszám</t>
  </si>
  <si>
    <t xml:space="preserve">011130   Önkormányzatok és önk hiv jogalkotó és általános igazgatási tevékenysége </t>
  </si>
  <si>
    <t>K1</t>
  </si>
  <si>
    <t>Személyi juttatások</t>
  </si>
  <si>
    <t>K12</t>
  </si>
  <si>
    <t>Külső személyi juttatások</t>
  </si>
  <si>
    <t>K121</t>
  </si>
  <si>
    <t>Választott tisztségviselők juttatásai</t>
  </si>
  <si>
    <t>K2</t>
  </si>
  <si>
    <t>Munkaadókat terhelő járulékok és szociális hozzájárulási adó</t>
  </si>
  <si>
    <t>Szociális hozzájárulási adó</t>
  </si>
  <si>
    <t>K3</t>
  </si>
  <si>
    <t>Dologi kiadások</t>
  </si>
  <si>
    <t>K31</t>
  </si>
  <si>
    <t>Készletbeszerzés</t>
  </si>
  <si>
    <t>K311</t>
  </si>
  <si>
    <t>Szakmai anyagok beszerzése</t>
  </si>
  <si>
    <t>K312</t>
  </si>
  <si>
    <t>Üzemeltetési anyagok beszerzése</t>
  </si>
  <si>
    <t>K32</t>
  </si>
  <si>
    <t>Kommunikációs szolgáltatások</t>
  </si>
  <si>
    <t>K321</t>
  </si>
  <si>
    <t>Egyéb informatikai szolgáltatások</t>
  </si>
  <si>
    <t>K322</t>
  </si>
  <si>
    <t>Egyéb kommunikációs szolgáltatások</t>
  </si>
  <si>
    <t>Telefondíj</t>
  </si>
  <si>
    <t>K33</t>
  </si>
  <si>
    <t>Szolgáltatási kiadások</t>
  </si>
  <si>
    <t>K331</t>
  </si>
  <si>
    <t>Közüzemi díjak</t>
  </si>
  <si>
    <t>Villamosenergia</t>
  </si>
  <si>
    <t>Gázenergia</t>
  </si>
  <si>
    <t>Víz- és csatornadíjak</t>
  </si>
  <si>
    <t>K334</t>
  </si>
  <si>
    <t>Karbantartási, kisjavítási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</si>
  <si>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</si>
  <si>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</si>
  <si>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</si>
  <si>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</si>
  <si>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</si>
  <si>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</si>
  <si>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</si>
  <si>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</si>
  <si>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Díjak, egyéb befizetések</t>
  </si>
  <si>
    <t>Egyéb dologi kiadások</t>
  </si>
  <si>
    <t>K5</t>
  </si>
  <si>
    <t>Egyéb működési célú kiadások</t>
  </si>
  <si>
    <t>K506</t>
  </si>
  <si>
    <t>Egyéb működési célú támogatások államháztartáson belülre</t>
  </si>
  <si>
    <t xml:space="preserve">Vérszállításra Badacsonytomajra </t>
  </si>
  <si>
    <t>Támogatás pedagógusnapra</t>
  </si>
  <si>
    <t>Nyári táborozás támogatása</t>
  </si>
  <si>
    <t>K512</t>
  </si>
  <si>
    <t>Egyéb működési célú támogatások államháztartáson kívülre</t>
  </si>
  <si>
    <t xml:space="preserve">Egyéb műk. célú pénzeszköz átadás vállalkozásoknak </t>
  </si>
  <si>
    <t>Működési célú pénzeszköz átadás nonprofit-szervezeteknek</t>
  </si>
  <si>
    <t>Nemesgulács-Kisapáti SE</t>
  </si>
  <si>
    <t>Nemesgulácsi Polgárőr Egyesület</t>
  </si>
  <si>
    <t>Nyugdíjas Egyesület</t>
  </si>
  <si>
    <t>Vöröskereszt helyi szervezete</t>
  </si>
  <si>
    <t>Balatoni Szövetség tagdíj</t>
  </si>
  <si>
    <t>K513</t>
  </si>
  <si>
    <t>Tartalékok</t>
  </si>
  <si>
    <t>Általános tartalék</t>
  </si>
  <si>
    <t>K6</t>
  </si>
  <si>
    <t>Beruházások</t>
  </si>
  <si>
    <t>K61</t>
  </si>
  <si>
    <t>Rendezési terv (felülvizsgálat)</t>
  </si>
  <si>
    <t>K67</t>
  </si>
  <si>
    <t>Beruházási célú előzetesen felszámított áfa</t>
  </si>
  <si>
    <t>K9</t>
  </si>
  <si>
    <t>Finanszírozási kiadások</t>
  </si>
  <si>
    <t>K914</t>
  </si>
  <si>
    <t>Előző évi támogatás megelőlegezés visszatérítése</t>
  </si>
  <si>
    <t>Államháztartáson belüli megelőlegezések  visszafizetése</t>
  </si>
  <si>
    <t>013320    Köztemető fenntartása és működtetése</t>
  </si>
  <si>
    <t>Hulladékszállítás</t>
  </si>
  <si>
    <t>041233   Hosszabb időtartamú közfoglalkoztatás</t>
  </si>
  <si>
    <t>K11</t>
  </si>
  <si>
    <t>Foglalkoztatottak személyi juttatása</t>
  </si>
  <si>
    <t>K1101</t>
  </si>
  <si>
    <t>Törvény szerinti illetmények, munkabérek</t>
  </si>
  <si>
    <t>K1102</t>
  </si>
  <si>
    <t>Jutalmak</t>
  </si>
  <si>
    <t>045160   Közutak, hidak,alagútak üzemeltetése, fenntartása</t>
  </si>
  <si>
    <t>Egy. üzemeltetés fenntartási szolgáltatások</t>
  </si>
  <si>
    <t>051030 Nem veszélyes települési hulladékkezelés begyűjtése, szállítása</t>
  </si>
  <si>
    <t>K64</t>
  </si>
  <si>
    <t>064010   Közvilágítás</t>
  </si>
  <si>
    <t>066020   Város és községgazdálkodási egyéb szolgáltatások</t>
  </si>
  <si>
    <t>Egyéb különféle dologi kiadás</t>
  </si>
  <si>
    <t>074031   Család és nővédelmi egészségügyi gondozás</t>
  </si>
  <si>
    <t>Normatív jutalom</t>
  </si>
  <si>
    <t>K1107</t>
  </si>
  <si>
    <t>Béren kívüli juttatások</t>
  </si>
  <si>
    <t>K1110</t>
  </si>
  <si>
    <t>Közlekedési költségtérítés</t>
  </si>
  <si>
    <t>Munkaadót terhelő szja</t>
  </si>
  <si>
    <t>Víz és csatornadíjak</t>
  </si>
  <si>
    <t>K34</t>
  </si>
  <si>
    <t>Kiküldetések,reklám és propagandakiadások</t>
  </si>
  <si>
    <t>K341</t>
  </si>
  <si>
    <t>Kiküldetés kiadásai</t>
  </si>
  <si>
    <t>Belföldi kiküldetés</t>
  </si>
  <si>
    <t>081031   Sportlétesítmények működtetése</t>
  </si>
  <si>
    <t>Hajtó és kenőanyag beszerzés</t>
  </si>
  <si>
    <t>082044   Könyvtári szolgáltatások</t>
  </si>
  <si>
    <t>082092   Közművelődés</t>
  </si>
  <si>
    <t>Rendezvény</t>
  </si>
  <si>
    <t>Egyéb dologi kiadás</t>
  </si>
  <si>
    <t>Kötelező jellegű díjak</t>
  </si>
  <si>
    <t>K7</t>
  </si>
  <si>
    <t>Felújítások</t>
  </si>
  <si>
    <t>096015 Gyermekétkeztetés</t>
  </si>
  <si>
    <t>K333</t>
  </si>
  <si>
    <t xml:space="preserve">Vásárolt élelmezés </t>
  </si>
  <si>
    <t>K4</t>
  </si>
  <si>
    <t>Ellátottak juttatásai</t>
  </si>
  <si>
    <t>107060   Egyéb szociális pénzbeli és természetbeni ellátások, támogatások</t>
  </si>
  <si>
    <t>K48</t>
  </si>
  <si>
    <t>Önkormányzat által saját hatáskörben nyújtott pénzügyi ellátás</t>
  </si>
  <si>
    <t>Települési támogatás</t>
  </si>
  <si>
    <t>Temetési támogtás</t>
  </si>
  <si>
    <t>Iskolakezdési támogatás</t>
  </si>
  <si>
    <t>Köztemetés</t>
  </si>
  <si>
    <t>Fűtési támogatás( lakásfenntartási tám)</t>
  </si>
  <si>
    <t>106020 Lakásfenntartásal, lakhatással összefüggő ellátások</t>
  </si>
  <si>
    <t>Kiadások összesen</t>
  </si>
  <si>
    <t xml:space="preserve">Felújítások  </t>
  </si>
  <si>
    <t>K8</t>
  </si>
  <si>
    <t>Egyéb felhalmozási célú kiadások</t>
  </si>
  <si>
    <t>018030 Támogatás célú finanszírozási műveletek</t>
  </si>
  <si>
    <t>Egyéb működési célú támogatások</t>
  </si>
  <si>
    <t>Egyéb működési célú támogatások Hözös Hivatal</t>
  </si>
  <si>
    <t>Műk.célú pénzeszköz átadás Tapolca környéki társuláshoz Háziorvosi ügyelet</t>
  </si>
  <si>
    <t>Műk.célú pénzeszköz átadás óvodai társuláshoz</t>
  </si>
  <si>
    <t>Jutalom</t>
  </si>
  <si>
    <t>K1103</t>
  </si>
  <si>
    <t>Munkaruha</t>
  </si>
  <si>
    <t>Hajtó- és kenőanyag beszerzés</t>
  </si>
  <si>
    <t>Díjak, adók, egyéb befizetések</t>
  </si>
  <si>
    <t>Jogcímek</t>
  </si>
  <si>
    <t>Eredeti előirányzat</t>
  </si>
  <si>
    <t>B1</t>
  </si>
  <si>
    <t>Működési célú támogatások államháztartáson belülről</t>
  </si>
  <si>
    <t>B11</t>
  </si>
  <si>
    <t>Önkormányzatok működési támogatása</t>
  </si>
  <si>
    <t>B111</t>
  </si>
  <si>
    <t>Helyi önkormányzatok működésének általános támogatása</t>
  </si>
  <si>
    <t>Zöldterület gazd.kapcsolatos feladatok támogatása</t>
  </si>
  <si>
    <t>Közvilágítás támogatása</t>
  </si>
  <si>
    <t>Köztemető támogatása</t>
  </si>
  <si>
    <t>Közutak fenntartásának támogatása</t>
  </si>
  <si>
    <t>Egyéb kötelező önkormányzati feladatok támogatása</t>
  </si>
  <si>
    <t>Lakott külterület támogatása</t>
  </si>
  <si>
    <t>B112</t>
  </si>
  <si>
    <t>Települési önkormányzatok egyes köznevelési feladatainak támogatása</t>
  </si>
  <si>
    <t>B113</t>
  </si>
  <si>
    <t>Települési önkormányzatok szociális,gyermekjóléti és gyermekétkeztetési feladatainak támogatása</t>
  </si>
  <si>
    <t xml:space="preserve">B114 </t>
  </si>
  <si>
    <t>Települési önkormányzatok kulturális feladatainak támogatása</t>
  </si>
  <si>
    <t>B115</t>
  </si>
  <si>
    <t>Működési célú központosított kiegészítő támogatása</t>
  </si>
  <si>
    <t>B12</t>
  </si>
  <si>
    <t>Elvonások és befizetések bevételei</t>
  </si>
  <si>
    <t>Beszámoló alapján kapott bevétel</t>
  </si>
  <si>
    <t>B16</t>
  </si>
  <si>
    <t>Egyéb működési célú támogatások bevételei áh belülről</t>
  </si>
  <si>
    <t>Hosszabb időtartamú közfoglalkoztatás támogatása</t>
  </si>
  <si>
    <t>B2</t>
  </si>
  <si>
    <t>Felhalmozási célú támogatások államháztartáson belülről</t>
  </si>
  <si>
    <t>Egyéb felhalmozási célú támogatások</t>
  </si>
  <si>
    <t>B3</t>
  </si>
  <si>
    <t>Közhatalmi bevételek</t>
  </si>
  <si>
    <t>B34</t>
  </si>
  <si>
    <t>Vagyoni típusú adók</t>
  </si>
  <si>
    <t>B35</t>
  </si>
  <si>
    <t>Termékek és szolgáltatások adói</t>
  </si>
  <si>
    <t>B351</t>
  </si>
  <si>
    <t>Értékesítés és forgalmi adók</t>
  </si>
  <si>
    <t>Iparűzési adó</t>
  </si>
  <si>
    <t>B355</t>
  </si>
  <si>
    <t>Egyéb áruhasználati és szolgáltatási adók</t>
  </si>
  <si>
    <t>Késedelmi pótlék</t>
  </si>
  <si>
    <t>B4</t>
  </si>
  <si>
    <t>Működési bevételek</t>
  </si>
  <si>
    <t>B402</t>
  </si>
  <si>
    <t xml:space="preserve">Szolgáltatások ellenértéke </t>
  </si>
  <si>
    <t>Bérleti díj</t>
  </si>
  <si>
    <t>Lakbér</t>
  </si>
  <si>
    <t>B404</t>
  </si>
  <si>
    <t>Tulajdonosi bevétel koncessziós díjak</t>
  </si>
  <si>
    <t>B405</t>
  </si>
  <si>
    <t>Ellátási díjak (Iskola tanulók étkezés térítése)</t>
  </si>
  <si>
    <t>B5</t>
  </si>
  <si>
    <t>Felhalmozási bevételek</t>
  </si>
  <si>
    <t>B6</t>
  </si>
  <si>
    <t>Működési célú átvett pénzeszközök</t>
  </si>
  <si>
    <t>B65</t>
  </si>
  <si>
    <t>Egyébműködési célú átvett pénzeszközök</t>
  </si>
  <si>
    <t>B7</t>
  </si>
  <si>
    <t>Felhalmozási célú átvett pénzeszközök</t>
  </si>
  <si>
    <t>B75</t>
  </si>
  <si>
    <t>B8</t>
  </si>
  <si>
    <t>Finanszírozási bevételek</t>
  </si>
  <si>
    <t>B81</t>
  </si>
  <si>
    <t>Belföldi finanszírozás bevételei</t>
  </si>
  <si>
    <t>B8131</t>
  </si>
  <si>
    <t>Előző év költségvetési maradványának igénybevétele</t>
  </si>
  <si>
    <t>B8141</t>
  </si>
  <si>
    <t>Államháztartáson belüli megelőlegezések</t>
  </si>
  <si>
    <t>Bevételek összesen</t>
  </si>
  <si>
    <t>107055 Tanyagondnoki szolgálat</t>
  </si>
  <si>
    <t xml:space="preserve">K336 </t>
  </si>
  <si>
    <t>Megnevezés</t>
  </si>
  <si>
    <t>Működési bevételek összesen:</t>
  </si>
  <si>
    <t>Felhalmozási bevételek összesen: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</si>
  <si>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</si>
  <si>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</si>
  <si>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</si>
  <si>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</si>
  <si>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</si>
  <si>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</si>
  <si>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KIADÁSOK összesen:</t>
  </si>
  <si>
    <t>kiemelt előirányzatonként</t>
  </si>
  <si>
    <t>Magánszemélyek kommunális adója</t>
  </si>
  <si>
    <t>018010    Önkormányzatok elszámolásai a központi költségvetéssel</t>
  </si>
  <si>
    <t>B21</t>
  </si>
  <si>
    <t xml:space="preserve">Nemesgulács Község Önkormányzata </t>
  </si>
  <si>
    <t xml:space="preserve">Kiemelt előirányzat </t>
  </si>
  <si>
    <t>Rendezési terv felülvizsgálat</t>
  </si>
  <si>
    <t>Beruházások összesen</t>
  </si>
  <si>
    <t>Felújítások összesen</t>
  </si>
  <si>
    <t>Felhalmozási kiadások összesen</t>
  </si>
  <si>
    <t>K5022</t>
  </si>
  <si>
    <t>Önkormányzati szolidarítási hozzájárulás</t>
  </si>
  <si>
    <t>Nemesgulács Jövőjéért Egyesület</t>
  </si>
  <si>
    <t>Egyház</t>
  </si>
  <si>
    <t>Szakmai anyagok</t>
  </si>
  <si>
    <t>086020 Helyi, térségi közösségi tér biztosítása, működtetése</t>
  </si>
  <si>
    <t>091140 Óvodai nevelés, ellátás működtetési feladat</t>
  </si>
  <si>
    <t>Felsőoktatási ösztöndíj</t>
  </si>
  <si>
    <t>Egyéb üzemeltetési, fenntartási szolgáltatások (fénymásoló bérlés is)</t>
  </si>
  <si>
    <t>K71</t>
  </si>
  <si>
    <t>K74</t>
  </si>
  <si>
    <t>Felújítási célú előzetesen felszámított áfa</t>
  </si>
  <si>
    <t>Nyílászáró csere Hivatal épületben</t>
  </si>
  <si>
    <t>B1131</t>
  </si>
  <si>
    <t>Intézményi gyermekétkeztetés</t>
  </si>
  <si>
    <t>Vízdíj</t>
  </si>
  <si>
    <t>B36</t>
  </si>
  <si>
    <t>Egyéb közhatalmi bevételek</t>
  </si>
  <si>
    <t>Medicopter Alapítvány támogatás</t>
  </si>
  <si>
    <t>Egyéb szervezetek</t>
  </si>
  <si>
    <t>Egyéb működési célú támogatások felnőtt fogászat</t>
  </si>
  <si>
    <t>072111 Háziorvosi alapellátás</t>
  </si>
  <si>
    <t>K123</t>
  </si>
  <si>
    <t>Óvodások szállítása</t>
  </si>
  <si>
    <t xml:space="preserve">MFP-KEB Közösségszervezéshez eszközbeszerzés </t>
  </si>
  <si>
    <t>Szakmai szolgáltatás / Főépítészi tevékenység, GDPR/</t>
  </si>
  <si>
    <t>Egyéb üzem., fennt. Szolg. (nyugdíjas szemétszállítás)</t>
  </si>
  <si>
    <t>Újszülöttek támogatása</t>
  </si>
  <si>
    <t>Rendkívüli települési támogatás</t>
  </si>
  <si>
    <t>Közművelődési bértámogatás</t>
  </si>
  <si>
    <t>B411</t>
  </si>
  <si>
    <t>Egyéb működési bevételek</t>
  </si>
  <si>
    <t>Európa Kulturális Fővárosa 2023</t>
  </si>
  <si>
    <t>K5021</t>
  </si>
  <si>
    <t>Előző évi elszámolásból adódó kiadások</t>
  </si>
  <si>
    <t>Temetőkataszter informatikai rendszer</t>
  </si>
  <si>
    <t>Traktor vásárlás</t>
  </si>
  <si>
    <t>Rendezvénytér térkövezése</t>
  </si>
  <si>
    <t>Felújítások Áfá-ja</t>
  </si>
  <si>
    <t>Járdafelújítás</t>
  </si>
  <si>
    <t>Zöldfelület fejlesztési tervek</t>
  </si>
  <si>
    <t>Megbízási díj</t>
  </si>
  <si>
    <t>Napelem telepítés</t>
  </si>
  <si>
    <t>K72</t>
  </si>
  <si>
    <t>Födém szigetelés</t>
  </si>
  <si>
    <t>Klíma telepítés</t>
  </si>
  <si>
    <t>Klímatelepítés</t>
  </si>
  <si>
    <t>2023. évi előirányzat</t>
  </si>
  <si>
    <t>Táppénz hozzájárulás</t>
  </si>
  <si>
    <t>Tetőfelújítás</t>
  </si>
  <si>
    <t>Csapásút felújítás</t>
  </si>
  <si>
    <t>Utcatáblák kihelyezése</t>
  </si>
  <si>
    <t>Gázkazás csere</t>
  </si>
  <si>
    <t>Kertépítészeti tervezési mukák ( Bft)</t>
  </si>
  <si>
    <t>Kiküldetés</t>
  </si>
  <si>
    <t>Eszközbeszerzés</t>
  </si>
  <si>
    <t>Tálalókonyha kialakítás</t>
  </si>
  <si>
    <t>K332</t>
  </si>
  <si>
    <t>Vásárolt éleémezés</t>
  </si>
  <si>
    <t>Mosdó kialakítás</t>
  </si>
  <si>
    <t>Építményadó</t>
  </si>
  <si>
    <t>Idegenforgalmi adó</t>
  </si>
  <si>
    <t>Nemes-Cool -Túra a Tanú hegyek lábánál (Nemesek találkozója)</t>
  </si>
  <si>
    <t>Polgármesteri illetményhez nyújtott támogatás</t>
  </si>
  <si>
    <t xml:space="preserve">2023. évi költségvetés összevont mérlege </t>
  </si>
  <si>
    <t xml:space="preserve">2023. évi költségvetés kiadásai </t>
  </si>
  <si>
    <t xml:space="preserve">2023.évi költségvetés felhalmozási kiadásai </t>
  </si>
  <si>
    <t>2023. évi költségvetés bevételei jogcímenként</t>
  </si>
  <si>
    <t>Egyéb felhalmozási célú átvett pénzeszközök (Rendezvénytér)</t>
  </si>
  <si>
    <t>Tálaló konyha kialakítása</t>
  </si>
  <si>
    <t xml:space="preserve">Gázkazán csere ( József a. u. 53.) </t>
  </si>
  <si>
    <t>Utcanév táblák kihelyezése</t>
  </si>
  <si>
    <t>Mosdó kialakítása</t>
  </si>
  <si>
    <t>Nyílászárók cseréje helyreállítással</t>
  </si>
  <si>
    <t>Tetőfelújítás ( József A. u. 53.)</t>
  </si>
  <si>
    <t>Tetőfelújítás ( Hivatal)</t>
  </si>
  <si>
    <t>Csapás út felújítás</t>
  </si>
  <si>
    <t>Kiemelt előirányzatok</t>
  </si>
  <si>
    <t xml:space="preserve">011130   Önkormányzatok és önk hiv jogalkotó és ált ig tevékenysége </t>
  </si>
  <si>
    <t>Lakbérek/Bérleti díjak</t>
  </si>
  <si>
    <t>Tulajdonosi bevételek koncessziós díj</t>
  </si>
  <si>
    <t>01120    Adó- vám és jövedéki igazgatás</t>
  </si>
  <si>
    <t>Szolgáltatások ellenértéke</t>
  </si>
  <si>
    <t>Települési önk egyes köznevelési feladatainak támogatása</t>
  </si>
  <si>
    <t>Települési önk szociális,gy.jóléti és gy.étk. feladatainak támogatása</t>
  </si>
  <si>
    <t>Működési célú központosított kiegészítő előirányzatok</t>
  </si>
  <si>
    <t>B116</t>
  </si>
  <si>
    <t>Önkormányzat kiegészítő támogatásai</t>
  </si>
  <si>
    <t>018030    Támogatási célú finanszírozási műveletek</t>
  </si>
  <si>
    <t>Államháztartáson belüli megelőgezések</t>
  </si>
  <si>
    <t>Bérleti díjak</t>
  </si>
  <si>
    <t>Egyéb működési célú támogatások bevételei államh belül</t>
  </si>
  <si>
    <t xml:space="preserve">096015   Gyermekétkeztetés </t>
  </si>
  <si>
    <t>Ellátási díjak</t>
  </si>
  <si>
    <t xml:space="preserve">Felhalmozási célú önkormányzati támogatások </t>
  </si>
  <si>
    <t>NEAK támogatás védőnői szolgálat működéséhez</t>
  </si>
  <si>
    <t>Egyéb felhalmozási célú átvett pénzeszközök (Rendezvény tér)</t>
  </si>
  <si>
    <t>Egyéb működési célra átvett pénzeszközök</t>
  </si>
  <si>
    <t>NEAK támogatás</t>
  </si>
  <si>
    <t>Működési célú támogatások államháztartáson belül</t>
  </si>
  <si>
    <t>Egyéb működési célú támogatások Áh-on belül</t>
  </si>
  <si>
    <t>COFOG</t>
  </si>
  <si>
    <t>Kötelező feladatok</t>
  </si>
  <si>
    <t>Önként vállalt feladatok</t>
  </si>
  <si>
    <t>Államigazgatási feladatok</t>
  </si>
  <si>
    <t>Összesen</t>
  </si>
  <si>
    <t>011130</t>
  </si>
  <si>
    <t>Önkormányzatok és önk hiv jogalkotó és ált ig tev.</t>
  </si>
  <si>
    <t>01120</t>
  </si>
  <si>
    <t>Adó- vám és jövedéki igazgatás</t>
  </si>
  <si>
    <t>013320</t>
  </si>
  <si>
    <t xml:space="preserve"> Köztemető fenntartása és működtetése</t>
  </si>
  <si>
    <t>018010</t>
  </si>
  <si>
    <t>Önkormányzatok elszám. a közp. Költségvetéssel</t>
  </si>
  <si>
    <t>018030</t>
  </si>
  <si>
    <t>Támogatási célú finanszírozási műveletek</t>
  </si>
  <si>
    <t>041233</t>
  </si>
  <si>
    <t>Hosszabb időtartamú közfoglalkoztatás</t>
  </si>
  <si>
    <t>066020</t>
  </si>
  <si>
    <t>Város és községgazdálkodási egyéb szolgáltatások</t>
  </si>
  <si>
    <t>074031</t>
  </si>
  <si>
    <t xml:space="preserve"> Család és nővédelmi egészségügyi gondozás</t>
  </si>
  <si>
    <t>082092</t>
  </si>
  <si>
    <t>Közművelődés</t>
  </si>
  <si>
    <t>096015</t>
  </si>
  <si>
    <t xml:space="preserve"> Gyermekétkeztetés</t>
  </si>
  <si>
    <t>Önkormányzat bevétele összesen:</t>
  </si>
  <si>
    <t>2023. évi költségvetés bevételei feladatonként</t>
  </si>
  <si>
    <t>feladatonként</t>
  </si>
  <si>
    <t>Állam- igazgatási feladat</t>
  </si>
  <si>
    <t>Önkormányzatok és önkorm. hivatalok jogalkotó és ált. ig. tev</t>
  </si>
  <si>
    <t>Köztemető fenntartása és működtetése</t>
  </si>
  <si>
    <t>Önkormányzatok elszámolásai központi költségvetéssel</t>
  </si>
  <si>
    <t>Támogatási célú fininszírozási műveletek</t>
  </si>
  <si>
    <t>045160</t>
  </si>
  <si>
    <t>Közutak, hidak,alagútak üzemeltetése, fenntartása</t>
  </si>
  <si>
    <t>051030</t>
  </si>
  <si>
    <t>Nem veszélyes települési hulladékkezelés</t>
  </si>
  <si>
    <t>064010</t>
  </si>
  <si>
    <t>Közvilágítás</t>
  </si>
  <si>
    <t xml:space="preserve">072111 </t>
  </si>
  <si>
    <t>Háziorvosi alapellátás</t>
  </si>
  <si>
    <t>Család és nővédelmi egészségügyi gondozás</t>
  </si>
  <si>
    <t>081031</t>
  </si>
  <si>
    <t>Sportlétesítmények működtetése</t>
  </si>
  <si>
    <t>082044</t>
  </si>
  <si>
    <t>Könyvtári szolgáltatások</t>
  </si>
  <si>
    <t>086020</t>
  </si>
  <si>
    <t>Helyi, térségi közösségi tér biztosítása, működtetése</t>
  </si>
  <si>
    <t>091140</t>
  </si>
  <si>
    <t>Óvodai nevelés, ellátás működtetési feladat</t>
  </si>
  <si>
    <t>Gyermekétkeztetés</t>
  </si>
  <si>
    <t>104037</t>
  </si>
  <si>
    <t>Tanyagondnoki szolgálat</t>
  </si>
  <si>
    <t>Egyéb szociális pénzbeli és természetbeni ellátások, támogatások</t>
  </si>
  <si>
    <t>106020</t>
  </si>
  <si>
    <t>Lakásfenntartással, lakhatással összefüggő ellátások</t>
  </si>
  <si>
    <t>Önkormányzat kiadások összesen:</t>
  </si>
  <si>
    <t>2023. előirányzat</t>
  </si>
  <si>
    <t>2024. előirányzat</t>
  </si>
  <si>
    <t>2025. előirányzat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</si>
  <si>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</si>
  <si>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</si>
  <si>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</si>
  <si>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</si>
  <si>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</si>
  <si>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</si>
  <si>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</si>
  <si>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</si>
  <si>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</si>
  <si>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</si>
  <si>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</si>
  <si>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</si>
  <si>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</si>
  <si>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Bevételek</t>
  </si>
  <si>
    <t>Önkormányzatok működési támogatásai</t>
  </si>
  <si>
    <t>Működési célú támogatások ÁH-on belül</t>
  </si>
  <si>
    <t>Felhalmozási célú támogatások ÁH-on belül</t>
  </si>
  <si>
    <t>Felhalmozási célú támogatások államháztartáson belül</t>
  </si>
  <si>
    <t>Bevételek összesen:</t>
  </si>
  <si>
    <t>Kiadások</t>
  </si>
  <si>
    <t>Dologi  kiadások</t>
  </si>
  <si>
    <t xml:space="preserve"> Egyéb működési célú kiadások</t>
  </si>
  <si>
    <t>Egyéb felhalmozási kiadások</t>
  </si>
  <si>
    <t>Kiadások összesen:</t>
  </si>
  <si>
    <t>Egyenleg</t>
  </si>
  <si>
    <t>Előirányzat-felhasználási terv 2023. évre</t>
  </si>
  <si>
    <t>Az önkormányzat által adott közvetett támogatások
(kedvezmények)</t>
  </si>
  <si>
    <t xml:space="preserve">  forintban </t>
  </si>
  <si>
    <t>Bevételi jogcím</t>
  </si>
  <si>
    <t>Kedvezmény nélkül elérhető bevétel</t>
  </si>
  <si>
    <t>Kedvezmények összege</t>
  </si>
  <si>
    <t>Ellátottak térítési díjának méltányosságból történő elengedése</t>
  </si>
  <si>
    <t>Ellátottak kártérítésének méltányosságból történő elengedése</t>
  </si>
  <si>
    <t>Lakosság részére lakásépítéshez nyújtott kölcsön elengedése</t>
  </si>
  <si>
    <t>Lakosság részére lakásfelújításhoz nyújtott kölcsön elengedése</t>
  </si>
  <si>
    <t>Helyi adóból biztosított kedvezmény, mentesség összesen</t>
  </si>
  <si>
    <t xml:space="preserve">-ebből:            Építményadó </t>
  </si>
  <si>
    <t xml:space="preserve">Telekadó </t>
  </si>
  <si>
    <t xml:space="preserve">Magánszemélyek kommunális adója </t>
  </si>
  <si>
    <t xml:space="preserve">Idegenforgalmi adó tartózkodás után </t>
  </si>
  <si>
    <t xml:space="preserve">Idegenforgalmi adó épület után </t>
  </si>
  <si>
    <t xml:space="preserve">Iparűzési adó állandó jelleggel végzett iparűzési tevékenység után </t>
  </si>
  <si>
    <t>Gépjárműadóból biztosított kedvezmény, mentesség</t>
  </si>
  <si>
    <t>Helyiségek hasznosítása utáni kedvezmény, mentesség</t>
  </si>
  <si>
    <t>Eszközök hasznosítása utáni kedvezmény, mentesség</t>
  </si>
  <si>
    <t>Egyéb kedvezmény</t>
  </si>
  <si>
    <t>Egyéb kölcsön elengedése</t>
  </si>
  <si>
    <t>1</t>
  </si>
  <si>
    <t>2023. évi költségvetés bevételei</t>
  </si>
  <si>
    <t xml:space="preserve">2023.-2026.  évi költségvetési bevételei és kiadásai </t>
  </si>
  <si>
    <t>2026. előirányzat</t>
  </si>
  <si>
    <t>1. melléklet a  2/2023. ( II.14.) önkormányzati rendelethez</t>
  </si>
  <si>
    <t>2. melléklet  a  2/2023. ( II.14.) önkormányzati rendelethez</t>
  </si>
  <si>
    <t>3. melléklet a  2/2023. ( II.14.) önkormányzati rendelethez</t>
  </si>
  <si>
    <t>4. melléklet  a  2/2023. ( II.14.) önkormányzati rendelethez</t>
  </si>
  <si>
    <t>5. melléklet a 2/2023. ( II.14.)önkormányzati rendelethez</t>
  </si>
  <si>
    <t>6. melléklet a  2/2023. ( II.14.) önkormányzati rendelethez</t>
  </si>
  <si>
    <t>7. melléklet  a  2/2023. ( II.14.) önkormányzati rendelethez</t>
  </si>
  <si>
    <r>
      <t xml:space="preserve">8. melléklet </t>
    </r>
    <r>
      <rPr>
        <b/>
        <sz val="10"/>
        <color indexed="8"/>
        <rFont val="Times New Roman"/>
        <family val="1"/>
        <charset val="238"/>
      </rPr>
      <t xml:space="preserve">a 2 /2023. (II.14.) </t>
    </r>
    <r>
      <rPr>
        <sz val="10"/>
        <color indexed="8"/>
        <rFont val="Times New Roman"/>
        <family val="1"/>
        <charset val="238"/>
      </rPr>
      <t>önkormányzati rendelethez</t>
    </r>
  </si>
  <si>
    <t xml:space="preserve">                                                        9.melléklet a 2/2023.(II.14.)önkormányzati rendelethez</t>
  </si>
  <si>
    <t xml:space="preserve">                                                        10.melléklet a 2/2023. (II.14.)önkormányzati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</si>
</sst>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#,###"/>
  </numFmts>
  <fonts count="42" x14ac:knownFonts="1"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i/>
      <sz val="10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9"/>
      <color indexed="8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 CE"/>
      <charset val="238"/>
    </font>
    <font>
      <b/>
      <sz val="9"/>
      <name val="Times New Roman"/>
      <family val="1"/>
      <charset val="238"/>
    </font>
    <font>
      <sz val="10"/>
      <name val="Times New Roman CE"/>
      <charset val="238"/>
    </font>
    <font>
      <b/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8"/>
      <name val="Times New Roman CE"/>
      <charset val="238"/>
    </font>
    <font>
      <b/>
      <sz val="9"/>
      <color indexed="8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C000"/>
        <bgColor indexed="13"/>
      </patternFill>
    </fill>
    <fill>
      <patternFill patternType="solid">
        <fgColor theme="7"/>
        <bgColor indexed="64"/>
      </patternFill>
    </fill>
    <fill>
      <patternFill patternType="solid">
        <fgColor indexed="2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 style="thin">
        <color indexed="63"/>
      </top>
      <bottom/>
      <diagonal/>
    </border>
    <border>
      <left style="thin">
        <color indexed="63"/>
      </left>
      <right style="medium">
        <color indexed="64"/>
      </right>
      <top/>
      <bottom style="thin">
        <color indexed="63"/>
      </bottom>
      <diagonal/>
    </border>
    <border>
      <left/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/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3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medium">
        <color indexed="64"/>
      </bottom>
      <diagonal/>
    </border>
    <border>
      <left/>
      <right/>
      <top style="thin">
        <color indexed="6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medium">
        <color indexed="64"/>
      </bottom>
      <diagonal/>
    </border>
    <border>
      <left/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3"/>
      </right>
      <top style="medium">
        <color indexed="64"/>
      </top>
      <bottom style="medium">
        <color indexed="64"/>
      </bottom>
      <diagonal/>
    </border>
    <border>
      <left style="thin">
        <color indexed="63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27" fillId="0" borderId="0"/>
    <xf numFmtId="0" fontId="29" fillId="0" borderId="0"/>
    <xf numFmtId="0" fontId="29" fillId="0" borderId="0"/>
  </cellStyleXfs>
  <cellXfs count="511">
    <xf numFmtId="0" fontId="0" fillId="0" borderId="0" xfId="0"/>
    <xf numFmtId="3" fontId="2" fillId="0" borderId="1" xfId="0" applyNumberFormat="1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/>
    </xf>
    <xf numFmtId="0" fontId="4" fillId="3" borderId="3" xfId="0" applyFont="1" applyFill="1" applyBorder="1"/>
    <xf numFmtId="0" fontId="4" fillId="0" borderId="3" xfId="0" applyFont="1" applyBorder="1"/>
    <xf numFmtId="49" fontId="3" fillId="0" borderId="3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9" fillId="4" borderId="3" xfId="0" applyFont="1" applyFill="1" applyBorder="1"/>
    <xf numFmtId="0" fontId="10" fillId="0" borderId="3" xfId="0" applyFont="1" applyBorder="1"/>
    <xf numFmtId="0" fontId="10" fillId="4" borderId="3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left"/>
    </xf>
    <xf numFmtId="0" fontId="10" fillId="4" borderId="3" xfId="0" applyFont="1" applyFill="1" applyBorder="1"/>
    <xf numFmtId="0" fontId="7" fillId="0" borderId="20" xfId="0" applyFont="1" applyBorder="1" applyAlignment="1">
      <alignment vertical="center"/>
    </xf>
    <xf numFmtId="0" fontId="2" fillId="0" borderId="1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3" fontId="8" fillId="4" borderId="27" xfId="0" applyNumberFormat="1" applyFont="1" applyFill="1" applyBorder="1" applyAlignment="1">
      <alignment horizontal="right"/>
    </xf>
    <xf numFmtId="0" fontId="10" fillId="0" borderId="28" xfId="0" applyFont="1" applyBorder="1"/>
    <xf numFmtId="3" fontId="10" fillId="0" borderId="27" xfId="0" applyNumberFormat="1" applyFont="1" applyBorder="1"/>
    <xf numFmtId="0" fontId="9" fillId="4" borderId="28" xfId="0" applyFont="1" applyFill="1" applyBorder="1"/>
    <xf numFmtId="3" fontId="9" fillId="4" borderId="27" xfId="0" applyNumberFormat="1" applyFont="1" applyFill="1" applyBorder="1"/>
    <xf numFmtId="0" fontId="9" fillId="0" borderId="20" xfId="0" applyFont="1" applyBorder="1"/>
    <xf numFmtId="3" fontId="9" fillId="0" borderId="21" xfId="0" applyNumberFormat="1" applyFont="1" applyBorder="1"/>
    <xf numFmtId="3" fontId="7" fillId="0" borderId="18" xfId="0" applyNumberFormat="1" applyFont="1" applyBorder="1"/>
    <xf numFmtId="0" fontId="9" fillId="4" borderId="28" xfId="0" applyFont="1" applyFill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9" fillId="4" borderId="30" xfId="0" applyFont="1" applyFill="1" applyBorder="1"/>
    <xf numFmtId="0" fontId="9" fillId="4" borderId="31" xfId="0" applyFont="1" applyFill="1" applyBorder="1"/>
    <xf numFmtId="3" fontId="9" fillId="4" borderId="32" xfId="0" applyNumberFormat="1" applyFont="1" applyFill="1" applyBorder="1"/>
    <xf numFmtId="0" fontId="1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28" xfId="0" applyFont="1" applyBorder="1"/>
    <xf numFmtId="0" fontId="2" fillId="0" borderId="28" xfId="0" applyFont="1" applyBorder="1"/>
    <xf numFmtId="0" fontId="4" fillId="3" borderId="28" xfId="0" applyFont="1" applyFill="1" applyBorder="1"/>
    <xf numFmtId="0" fontId="4" fillId="3" borderId="30" xfId="0" applyFont="1" applyFill="1" applyBorder="1"/>
    <xf numFmtId="0" fontId="4" fillId="3" borderId="31" xfId="0" applyFont="1" applyFill="1" applyBorder="1"/>
    <xf numFmtId="0" fontId="2" fillId="0" borderId="0" xfId="0" applyFont="1"/>
    <xf numFmtId="0" fontId="4" fillId="0" borderId="4" xfId="0" applyFont="1" applyBorder="1"/>
    <xf numFmtId="0" fontId="2" fillId="0" borderId="7" xfId="0" applyFont="1" applyBorder="1"/>
    <xf numFmtId="0" fontId="0" fillId="0" borderId="1" xfId="0" applyBorder="1"/>
    <xf numFmtId="0" fontId="2" fillId="0" borderId="4" xfId="0" applyFont="1" applyBorder="1"/>
    <xf numFmtId="0" fontId="14" fillId="0" borderId="17" xfId="0" applyFont="1" applyBorder="1"/>
    <xf numFmtId="0" fontId="14" fillId="0" borderId="1" xfId="0" applyFont="1" applyBorder="1"/>
    <xf numFmtId="0" fontId="12" fillId="0" borderId="1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0" borderId="17" xfId="0" applyFont="1" applyBorder="1" applyAlignment="1">
      <alignment horizontal="left"/>
    </xf>
    <xf numFmtId="3" fontId="13" fillId="0" borderId="11" xfId="0" applyNumberFormat="1" applyFont="1" applyBorder="1"/>
    <xf numFmtId="3" fontId="11" fillId="0" borderId="11" xfId="0" applyNumberFormat="1" applyFont="1" applyBorder="1"/>
    <xf numFmtId="0" fontId="14" fillId="0" borderId="17" xfId="1" applyFont="1" applyBorder="1"/>
    <xf numFmtId="0" fontId="14" fillId="0" borderId="1" xfId="1" applyFont="1" applyBorder="1" applyAlignment="1">
      <alignment horizontal="left"/>
    </xf>
    <xf numFmtId="0" fontId="12" fillId="2" borderId="17" xfId="0" applyFont="1" applyFill="1" applyBorder="1" applyAlignment="1">
      <alignment horizontal="center"/>
    </xf>
    <xf numFmtId="0" fontId="12" fillId="2" borderId="1" xfId="0" applyFont="1" applyFill="1" applyBorder="1"/>
    <xf numFmtId="0" fontId="12" fillId="2" borderId="17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33" xfId="0" applyFont="1" applyFill="1" applyBorder="1"/>
    <xf numFmtId="0" fontId="12" fillId="2" borderId="35" xfId="0" applyFont="1" applyFill="1" applyBorder="1" applyAlignment="1">
      <alignment horizontal="left"/>
    </xf>
    <xf numFmtId="0" fontId="12" fillId="0" borderId="1" xfId="1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3" fontId="13" fillId="0" borderId="37" xfId="0" applyNumberFormat="1" applyFont="1" applyBorder="1"/>
    <xf numFmtId="3" fontId="11" fillId="0" borderId="37" xfId="0" applyNumberFormat="1" applyFont="1" applyBorder="1"/>
    <xf numFmtId="3" fontId="13" fillId="3" borderId="37" xfId="0" applyNumberFormat="1" applyFont="1" applyFill="1" applyBorder="1"/>
    <xf numFmtId="3" fontId="11" fillId="2" borderId="37" xfId="0" applyNumberFormat="1" applyFont="1" applyFill="1" applyBorder="1"/>
    <xf numFmtId="3" fontId="13" fillId="2" borderId="37" xfId="0" applyNumberFormat="1" applyFont="1" applyFill="1" applyBorder="1"/>
    <xf numFmtId="3" fontId="13" fillId="2" borderId="40" xfId="0" applyNumberFormat="1" applyFont="1" applyFill="1" applyBorder="1"/>
    <xf numFmtId="3" fontId="4" fillId="3" borderId="41" xfId="0" applyNumberFormat="1" applyFont="1" applyFill="1" applyBorder="1"/>
    <xf numFmtId="3" fontId="4" fillId="0" borderId="1" xfId="0" applyNumberFormat="1" applyFont="1" applyBorder="1"/>
    <xf numFmtId="0" fontId="2" fillId="0" borderId="20" xfId="0" applyFont="1" applyBorder="1"/>
    <xf numFmtId="0" fontId="17" fillId="0" borderId="0" xfId="0" applyFont="1"/>
    <xf numFmtId="0" fontId="12" fillId="0" borderId="1" xfId="0" applyFont="1" applyBorder="1"/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9" fillId="0" borderId="0" xfId="0" applyFont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6" fillId="0" borderId="46" xfId="0" applyFont="1" applyBorder="1"/>
    <xf numFmtId="0" fontId="3" fillId="0" borderId="46" xfId="0" applyFont="1" applyBorder="1" applyAlignment="1">
      <alignment horizontal="center"/>
    </xf>
    <xf numFmtId="0" fontId="2" fillId="0" borderId="47" xfId="0" applyFont="1" applyBorder="1"/>
    <xf numFmtId="0" fontId="2" fillId="0" borderId="48" xfId="0" applyFont="1" applyBorder="1"/>
    <xf numFmtId="0" fontId="1" fillId="0" borderId="48" xfId="0" applyFont="1" applyBorder="1" applyAlignment="1">
      <alignment horizontal="center"/>
    </xf>
    <xf numFmtId="0" fontId="7" fillId="0" borderId="49" xfId="0" applyFont="1" applyBorder="1" applyAlignment="1">
      <alignment horizontal="right" vertical="center"/>
    </xf>
    <xf numFmtId="0" fontId="5" fillId="0" borderId="11" xfId="0" applyFont="1" applyBorder="1" applyAlignment="1">
      <alignment horizontal="center"/>
    </xf>
    <xf numFmtId="0" fontId="3" fillId="3" borderId="28" xfId="0" applyFont="1" applyFill="1" applyBorder="1"/>
    <xf numFmtId="49" fontId="3" fillId="3" borderId="3" xfId="0" applyNumberFormat="1" applyFont="1" applyFill="1" applyBorder="1" applyAlignment="1">
      <alignment horizontal="left"/>
    </xf>
    <xf numFmtId="3" fontId="3" fillId="3" borderId="27" xfId="0" applyNumberFormat="1" applyFont="1" applyFill="1" applyBorder="1" applyAlignment="1">
      <alignment vertical="center"/>
    </xf>
    <xf numFmtId="3" fontId="3" fillId="0" borderId="2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3" fontId="4" fillId="3" borderId="27" xfId="0" applyNumberFormat="1" applyFont="1" applyFill="1" applyBorder="1"/>
    <xf numFmtId="3" fontId="4" fillId="0" borderId="27" xfId="0" applyNumberFormat="1" applyFont="1" applyBorder="1"/>
    <xf numFmtId="3" fontId="2" fillId="0" borderId="27" xfId="0" applyNumberFormat="1" applyFont="1" applyBorder="1"/>
    <xf numFmtId="0" fontId="3" fillId="3" borderId="3" xfId="0" applyFont="1" applyFill="1" applyBorder="1" applyAlignment="1">
      <alignment horizontal="left"/>
    </xf>
    <xf numFmtId="0" fontId="18" fillId="3" borderId="3" xfId="0" applyFont="1" applyFill="1" applyBorder="1"/>
    <xf numFmtId="0" fontId="19" fillId="3" borderId="3" xfId="0" applyFont="1" applyFill="1" applyBorder="1" applyAlignment="1">
      <alignment horizontal="left"/>
    </xf>
    <xf numFmtId="3" fontId="4" fillId="0" borderId="23" xfId="0" applyNumberFormat="1" applyFont="1" applyBorder="1"/>
    <xf numFmtId="3" fontId="2" fillId="0" borderId="52" xfId="0" applyNumberFormat="1" applyFont="1" applyBorder="1"/>
    <xf numFmtId="0" fontId="4" fillId="7" borderId="28" xfId="0" applyFont="1" applyFill="1" applyBorder="1"/>
    <xf numFmtId="0" fontId="4" fillId="7" borderId="3" xfId="0" applyFont="1" applyFill="1" applyBorder="1"/>
    <xf numFmtId="0" fontId="2" fillId="7" borderId="3" xfId="0" applyFont="1" applyFill="1" applyBorder="1"/>
    <xf numFmtId="3" fontId="2" fillId="7" borderId="27" xfId="0" applyNumberFormat="1" applyFont="1" applyFill="1" applyBorder="1"/>
    <xf numFmtId="0" fontId="2" fillId="7" borderId="30" xfId="0" applyFont="1" applyFill="1" applyBorder="1"/>
    <xf numFmtId="0" fontId="2" fillId="7" borderId="31" xfId="0" applyFont="1" applyFill="1" applyBorder="1"/>
    <xf numFmtId="0" fontId="4" fillId="7" borderId="31" xfId="0" applyFont="1" applyFill="1" applyBorder="1"/>
    <xf numFmtId="3" fontId="4" fillId="7" borderId="32" xfId="0" applyNumberFormat="1" applyFont="1" applyFill="1" applyBorder="1"/>
    <xf numFmtId="3" fontId="4" fillId="3" borderId="24" xfId="0" applyNumberFormat="1" applyFont="1" applyFill="1" applyBorder="1"/>
    <xf numFmtId="0" fontId="2" fillId="0" borderId="0" xfId="0" applyFont="1" applyBorder="1"/>
    <xf numFmtId="0" fontId="3" fillId="0" borderId="28" xfId="0" applyFont="1" applyFill="1" applyBorder="1"/>
    <xf numFmtId="0" fontId="3" fillId="0" borderId="3" xfId="0" applyFont="1" applyFill="1" applyBorder="1" applyAlignment="1">
      <alignment horizontal="left"/>
    </xf>
    <xf numFmtId="3" fontId="4" fillId="0" borderId="23" xfId="0" applyNumberFormat="1" applyFont="1" applyFill="1" applyBorder="1"/>
    <xf numFmtId="0" fontId="0" fillId="0" borderId="19" xfId="0" applyBorder="1"/>
    <xf numFmtId="0" fontId="25" fillId="0" borderId="0" xfId="0" applyFont="1"/>
    <xf numFmtId="0" fontId="26" fillId="0" borderId="0" xfId="2" applyFont="1" applyProtection="1">
      <protection locked="0"/>
    </xf>
    <xf numFmtId="0" fontId="30" fillId="0" borderId="0" xfId="3" applyFont="1" applyAlignment="1">
      <alignment horizontal="right"/>
    </xf>
    <xf numFmtId="165" fontId="31" fillId="0" borderId="1" xfId="2" applyNumberFormat="1" applyFont="1" applyBorder="1" applyAlignment="1" applyProtection="1">
      <alignment vertical="center"/>
      <protection locked="0"/>
    </xf>
    <xf numFmtId="165" fontId="32" fillId="8" borderId="1" xfId="2" applyNumberFormat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12" fillId="3" borderId="1" xfId="0" applyFont="1" applyFill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wrapText="1"/>
    </xf>
    <xf numFmtId="0" fontId="6" fillId="0" borderId="15" xfId="0" applyFont="1" applyBorder="1" applyAlignment="1"/>
    <xf numFmtId="0" fontId="1" fillId="0" borderId="0" xfId="0" applyFont="1" applyAlignment="1"/>
    <xf numFmtId="0" fontId="8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7" xfId="0" applyFont="1" applyBorder="1"/>
    <xf numFmtId="0" fontId="1" fillId="0" borderId="15" xfId="0" applyFont="1" applyBorder="1"/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9" fillId="4" borderId="26" xfId="0" applyFont="1" applyFill="1" applyBorder="1"/>
    <xf numFmtId="0" fontId="9" fillId="4" borderId="2" xfId="0" applyFont="1" applyFill="1" applyBorder="1"/>
    <xf numFmtId="0" fontId="9" fillId="4" borderId="29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/>
    </xf>
    <xf numFmtId="0" fontId="7" fillId="0" borderId="19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7" fillId="0" borderId="0" xfId="0" applyFont="1" applyBorder="1" applyAlignment="1">
      <alignment horizontal="right" vertical="center"/>
    </xf>
    <xf numFmtId="0" fontId="3" fillId="0" borderId="20" xfId="0" applyFont="1" applyBorder="1" applyAlignment="1">
      <alignment horizontal="center"/>
    </xf>
    <xf numFmtId="0" fontId="6" fillId="0" borderId="0" xfId="0" applyFont="1"/>
    <xf numFmtId="0" fontId="6" fillId="0" borderId="46" xfId="0" applyFont="1" applyBorder="1"/>
    <xf numFmtId="0" fontId="3" fillId="0" borderId="19" xfId="0" applyFont="1" applyBorder="1" applyAlignment="1">
      <alignment horizontal="left" vertical="center"/>
    </xf>
    <xf numFmtId="0" fontId="5" fillId="0" borderId="15" xfId="0" applyFont="1" applyBorder="1"/>
    <xf numFmtId="0" fontId="5" fillId="0" borderId="50" xfId="0" applyFont="1" applyBorder="1"/>
    <xf numFmtId="0" fontId="5" fillId="0" borderId="20" xfId="0" applyFont="1" applyBorder="1"/>
    <xf numFmtId="0" fontId="5" fillId="0" borderId="0" xfId="0" applyFont="1"/>
    <xf numFmtId="0" fontId="5" fillId="0" borderId="14" xfId="0" applyFont="1" applyBorder="1"/>
    <xf numFmtId="0" fontId="4" fillId="0" borderId="51" xfId="0" applyFont="1" applyBorder="1" applyAlignment="1">
      <alignment horizontal="center" vertical="center" wrapText="1"/>
    </xf>
    <xf numFmtId="0" fontId="5" fillId="0" borderId="16" xfId="0" applyFont="1" applyBorder="1"/>
    <xf numFmtId="0" fontId="0" fillId="0" borderId="36" xfId="0" applyBorder="1" applyAlignment="1">
      <alignment horizontal="left" wrapText="1"/>
    </xf>
    <xf numFmtId="0" fontId="2" fillId="0" borderId="19" xfId="0" applyFont="1" applyBorder="1" applyAlignment="1">
      <alignment horizontal="right"/>
    </xf>
    <xf numFmtId="0" fontId="6" fillId="0" borderId="15" xfId="0" applyFont="1" applyBorder="1"/>
    <xf numFmtId="0" fontId="5" fillId="0" borderId="45" xfId="0" applyFont="1" applyBorder="1"/>
    <xf numFmtId="0" fontId="5" fillId="0" borderId="43" xfId="0" applyFont="1" applyBorder="1"/>
    <xf numFmtId="0" fontId="9" fillId="0" borderId="0" xfId="0" applyFont="1" applyAlignment="1">
      <alignment horizontal="center"/>
    </xf>
    <xf numFmtId="0" fontId="0" fillId="0" borderId="0" xfId="0"/>
    <xf numFmtId="0" fontId="14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/>
    </xf>
    <xf numFmtId="3" fontId="2" fillId="0" borderId="19" xfId="0" applyNumberFormat="1" applyFont="1" applyBorder="1" applyAlignment="1">
      <alignment horizontal="right"/>
    </xf>
    <xf numFmtId="3" fontId="2" fillId="0" borderId="15" xfId="0" applyNumberFormat="1" applyFont="1" applyBorder="1" applyAlignment="1">
      <alignment horizontal="right"/>
    </xf>
    <xf numFmtId="0" fontId="2" fillId="0" borderId="20" xfId="0" applyFont="1" applyBorder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0" fontId="10" fillId="0" borderId="19" xfId="0" applyFont="1" applyBorder="1" applyAlignment="1">
      <alignment horizontal="right"/>
    </xf>
    <xf numFmtId="0" fontId="1" fillId="0" borderId="15" xfId="0" applyFont="1" applyBorder="1"/>
    <xf numFmtId="0" fontId="10" fillId="0" borderId="20" xfId="0" applyFont="1" applyBorder="1" applyAlignment="1">
      <alignment horizontal="right"/>
    </xf>
    <xf numFmtId="0" fontId="9" fillId="0" borderId="2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" fillId="0" borderId="59" xfId="0" applyFont="1" applyBorder="1"/>
    <xf numFmtId="0" fontId="28" fillId="0" borderId="0" xfId="2" applyFont="1" applyAlignment="1">
      <alignment horizontal="center"/>
    </xf>
    <xf numFmtId="0" fontId="30" fillId="0" borderId="1" xfId="2" applyFont="1" applyBorder="1" applyAlignment="1">
      <alignment horizontal="left" vertical="center" indent="1"/>
    </xf>
    <xf numFmtId="0" fontId="41" fillId="0" borderId="0" xfId="0" applyFont="1" applyAlignment="1">
      <alignment horizontal="center"/>
    </xf>
    <xf numFmtId="0" fontId="8" fillId="0" borderId="0" xfId="4" applyFont="1" applyBorder="1" applyAlignment="1">
      <alignment horizontal="center" wrapText="1"/>
    </xf>
    <xf numFmtId="0" fontId="8" fillId="0" borderId="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 wrapText="1"/>
    </xf>
    <xf numFmtId="0" fontId="6" fillId="0" borderId="0" xfId="0" applyFont="1" applyBorder="1"/>
    <xf numFmtId="0" fontId="5" fillId="0" borderId="11" xfId="0" applyFont="1" applyBorder="1"/>
    <xf numFmtId="3" fontId="3" fillId="4" borderId="11" xfId="0" applyNumberFormat="1" applyFont="1" applyFill="1" applyBorder="1" applyAlignment="1">
      <alignment vertical="center"/>
    </xf>
    <xf numFmtId="3" fontId="4" fillId="0" borderId="11" xfId="0" applyNumberFormat="1" applyFont="1" applyBorder="1"/>
    <xf numFmtId="3" fontId="2" fillId="0" borderId="11" xfId="0" applyNumberFormat="1" applyFont="1" applyBorder="1"/>
    <xf numFmtId="0" fontId="6" fillId="0" borderId="0" xfId="0" applyFont="1" applyBorder="1"/>
    <xf numFmtId="3" fontId="4" fillId="3" borderId="11" xfId="0" applyNumberFormat="1" applyFont="1" applyFill="1" applyBorder="1"/>
    <xf numFmtId="0" fontId="0" fillId="0" borderId="0" xfId="0" applyBorder="1"/>
    <xf numFmtId="3" fontId="3" fillId="3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1" fillId="0" borderId="11" xfId="0" applyNumberFormat="1" applyFont="1" applyBorder="1" applyAlignment="1">
      <alignment vertical="center"/>
    </xf>
    <xf numFmtId="0" fontId="2" fillId="0" borderId="0" xfId="0" applyFont="1" applyBorder="1" applyAlignment="1">
      <alignment horizontal="right"/>
    </xf>
    <xf numFmtId="0" fontId="22" fillId="0" borderId="0" xfId="0" applyFont="1" applyBorder="1"/>
    <xf numFmtId="0" fontId="9" fillId="0" borderId="0" xfId="0" applyFont="1" applyBorder="1" applyAlignment="1">
      <alignment horizontal="center"/>
    </xf>
    <xf numFmtId="0" fontId="22" fillId="0" borderId="0" xfId="0" applyFont="1" applyBorder="1"/>
    <xf numFmtId="0" fontId="23" fillId="0" borderId="0" xfId="0" applyFont="1" applyBorder="1" applyAlignment="1">
      <alignment horizontal="center"/>
    </xf>
    <xf numFmtId="0" fontId="0" fillId="0" borderId="0" xfId="0" applyBorder="1"/>
    <xf numFmtId="0" fontId="5" fillId="0" borderId="0" xfId="0" applyFont="1" applyBorder="1"/>
    <xf numFmtId="3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horizontal="left"/>
    </xf>
    <xf numFmtId="3" fontId="7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7" fillId="0" borderId="15" xfId="0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5" fillId="0" borderId="53" xfId="0" applyFont="1" applyBorder="1"/>
    <xf numFmtId="0" fontId="9" fillId="0" borderId="20" xfId="0" applyFont="1" applyBorder="1" applyAlignment="1">
      <alignment wrapText="1"/>
    </xf>
    <xf numFmtId="0" fontId="10" fillId="0" borderId="20" xfId="0" applyFont="1" applyBorder="1" applyAlignment="1">
      <alignment horizontal="center" wrapText="1"/>
    </xf>
    <xf numFmtId="49" fontId="10" fillId="0" borderId="20" xfId="0" applyNumberFormat="1" applyFont="1" applyBorder="1"/>
    <xf numFmtId="49" fontId="7" fillId="0" borderId="20" xfId="0" applyNumberFormat="1" applyFont="1" applyBorder="1"/>
    <xf numFmtId="0" fontId="18" fillId="4" borderId="47" xfId="0" applyFont="1" applyFill="1" applyBorder="1"/>
    <xf numFmtId="3" fontId="9" fillId="4" borderId="48" xfId="0" applyNumberFormat="1" applyFont="1" applyFill="1" applyBorder="1" applyAlignment="1">
      <alignment horizontal="right"/>
    </xf>
    <xf numFmtId="0" fontId="9" fillId="0" borderId="19" xfId="0" applyFont="1" applyBorder="1" applyAlignment="1">
      <alignment wrapText="1"/>
    </xf>
    <xf numFmtId="3" fontId="7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47" xfId="0" applyFont="1" applyBorder="1" applyAlignment="1">
      <alignment wrapText="1"/>
    </xf>
    <xf numFmtId="3" fontId="5" fillId="0" borderId="48" xfId="0" applyNumberFormat="1" applyFont="1" applyBorder="1"/>
    <xf numFmtId="0" fontId="5" fillId="0" borderId="48" xfId="0" applyFont="1" applyBorder="1"/>
    <xf numFmtId="0" fontId="20" fillId="0" borderId="67" xfId="0" applyFont="1" applyBorder="1" applyAlignment="1">
      <alignment horizontal="center"/>
    </xf>
    <xf numFmtId="0" fontId="20" fillId="0" borderId="68" xfId="0" applyFont="1" applyBorder="1" applyAlignment="1">
      <alignment horizontal="center"/>
    </xf>
    <xf numFmtId="0" fontId="20" fillId="0" borderId="69" xfId="0" applyFont="1" applyBorder="1" applyAlignment="1">
      <alignment horizontal="center"/>
    </xf>
    <xf numFmtId="0" fontId="5" fillId="0" borderId="68" xfId="0" applyFont="1" applyBorder="1" applyAlignment="1">
      <alignment horizontal="center"/>
    </xf>
    <xf numFmtId="0" fontId="10" fillId="0" borderId="68" xfId="0" applyFont="1" applyBorder="1" applyAlignment="1">
      <alignment horizontal="left"/>
    </xf>
    <xf numFmtId="0" fontId="7" fillId="0" borderId="68" xfId="0" applyFont="1" applyBorder="1" applyAlignment="1">
      <alignment horizontal="left"/>
    </xf>
    <xf numFmtId="0" fontId="9" fillId="4" borderId="69" xfId="0" applyFont="1" applyFill="1" applyBorder="1" applyAlignment="1">
      <alignment horizontal="left"/>
    </xf>
    <xf numFmtId="0" fontId="11" fillId="0" borderId="67" xfId="0" applyFont="1" applyBorder="1" applyAlignment="1">
      <alignment horizontal="center" vertical="center" wrapText="1"/>
    </xf>
    <xf numFmtId="0" fontId="21" fillId="0" borderId="68" xfId="0" applyFont="1" applyBorder="1"/>
    <xf numFmtId="0" fontId="21" fillId="0" borderId="69" xfId="0" applyFont="1" applyBorder="1"/>
    <xf numFmtId="3" fontId="5" fillId="0" borderId="68" xfId="0" applyNumberFormat="1" applyFont="1" applyBorder="1" applyAlignment="1">
      <alignment horizontal="center"/>
    </xf>
    <xf numFmtId="3" fontId="10" fillId="0" borderId="68" xfId="0" applyNumberFormat="1" applyFont="1" applyBorder="1" applyAlignment="1">
      <alignment horizontal="left"/>
    </xf>
    <xf numFmtId="3" fontId="7" fillId="0" borderId="68" xfId="0" applyNumberFormat="1" applyFont="1" applyBorder="1" applyAlignment="1">
      <alignment horizontal="right"/>
    </xf>
    <xf numFmtId="3" fontId="10" fillId="0" borderId="68" xfId="0" applyNumberFormat="1" applyFont="1" applyBorder="1" applyAlignment="1">
      <alignment horizontal="right"/>
    </xf>
    <xf numFmtId="3" fontId="9" fillId="4" borderId="69" xfId="0" applyNumberFormat="1" applyFont="1" applyFill="1" applyBorder="1" applyAlignment="1">
      <alignment horizontal="right"/>
    </xf>
    <xf numFmtId="0" fontId="7" fillId="0" borderId="67" xfId="0" applyFont="1" applyBorder="1" applyAlignment="1">
      <alignment horizontal="center" vertical="center" wrapText="1"/>
    </xf>
    <xf numFmtId="0" fontId="0" fillId="0" borderId="68" xfId="0" applyBorder="1"/>
    <xf numFmtId="0" fontId="0" fillId="0" borderId="69" xfId="0" applyBorder="1"/>
    <xf numFmtId="0" fontId="12" fillId="3" borderId="1" xfId="0" applyFont="1" applyFill="1" applyBorder="1"/>
    <xf numFmtId="0" fontId="12" fillId="0" borderId="1" xfId="0" applyFont="1" applyBorder="1" applyAlignment="1">
      <alignment wrapText="1"/>
    </xf>
    <xf numFmtId="0" fontId="14" fillId="3" borderId="1" xfId="0" applyFont="1" applyFill="1" applyBorder="1" applyAlignment="1">
      <alignment horizontal="left"/>
    </xf>
    <xf numFmtId="0" fontId="13" fillId="3" borderId="1" xfId="0" applyFont="1" applyFill="1" applyBorder="1"/>
    <xf numFmtId="0" fontId="13" fillId="6" borderId="1" xfId="0" applyFont="1" applyFill="1" applyBorder="1"/>
    <xf numFmtId="0" fontId="0" fillId="4" borderId="1" xfId="0" applyFill="1" applyBorder="1"/>
    <xf numFmtId="0" fontId="14" fillId="0" borderId="1" xfId="0" applyFont="1" applyBorder="1" applyAlignment="1">
      <alignment horizontal="left" wrapText="1"/>
    </xf>
    <xf numFmtId="0" fontId="12" fillId="4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6" fillId="4" borderId="1" xfId="0" applyFont="1" applyFill="1" applyBorder="1" applyAlignment="1">
      <alignment horizontal="left"/>
    </xf>
    <xf numFmtId="0" fontId="12" fillId="3" borderId="1" xfId="1" applyFont="1" applyFill="1" applyBorder="1" applyAlignment="1">
      <alignment horizontal="left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left"/>
    </xf>
    <xf numFmtId="0" fontId="12" fillId="3" borderId="17" xfId="0" applyFont="1" applyFill="1" applyBorder="1"/>
    <xf numFmtId="0" fontId="12" fillId="0" borderId="17" xfId="0" applyFont="1" applyBorder="1"/>
    <xf numFmtId="164" fontId="12" fillId="0" borderId="17" xfId="0" applyNumberFormat="1" applyFont="1" applyBorder="1"/>
    <xf numFmtId="0" fontId="13" fillId="3" borderId="17" xfId="0" applyFont="1" applyFill="1" applyBorder="1"/>
    <xf numFmtId="0" fontId="12" fillId="4" borderId="17" xfId="1" applyFont="1" applyFill="1" applyBorder="1"/>
    <xf numFmtId="0" fontId="12" fillId="0" borderId="17" xfId="1" applyFont="1" applyBorder="1"/>
    <xf numFmtId="164" fontId="14" fillId="0" borderId="17" xfId="0" applyNumberFormat="1" applyFont="1" applyBorder="1"/>
    <xf numFmtId="0" fontId="12" fillId="4" borderId="17" xfId="0" applyFont="1" applyFill="1" applyBorder="1"/>
    <xf numFmtId="0" fontId="12" fillId="4" borderId="17" xfId="1" applyFont="1" applyFill="1" applyBorder="1" applyAlignment="1">
      <alignment horizontal="left"/>
    </xf>
    <xf numFmtId="0" fontId="12" fillId="0" borderId="17" xfId="0" applyFont="1" applyBorder="1" applyAlignment="1">
      <alignment horizontal="left"/>
    </xf>
    <xf numFmtId="0" fontId="12" fillId="3" borderId="17" xfId="1" applyFont="1" applyFill="1" applyBorder="1"/>
    <xf numFmtId="0" fontId="14" fillId="3" borderId="17" xfId="0" applyFont="1" applyFill="1" applyBorder="1"/>
    <xf numFmtId="0" fontId="1" fillId="0" borderId="72" xfId="0" applyFont="1" applyBorder="1" applyAlignment="1">
      <alignment horizontal="center"/>
    </xf>
    <xf numFmtId="0" fontId="1" fillId="0" borderId="73" xfId="0" applyFont="1" applyBorder="1" applyAlignment="1">
      <alignment horizontal="center"/>
    </xf>
    <xf numFmtId="0" fontId="0" fillId="0" borderId="74" xfId="0" applyBorder="1"/>
    <xf numFmtId="0" fontId="12" fillId="3" borderId="55" xfId="0" applyFont="1" applyFill="1" applyBorder="1"/>
    <xf numFmtId="49" fontId="12" fillId="3" borderId="6" xfId="0" applyNumberFormat="1" applyFont="1" applyFill="1" applyBorder="1" applyAlignment="1">
      <alignment horizontal="left"/>
    </xf>
    <xf numFmtId="0" fontId="12" fillId="0" borderId="70" xfId="0" applyFont="1" applyBorder="1" applyAlignment="1">
      <alignment horizontal="center" vertical="center"/>
    </xf>
    <xf numFmtId="0" fontId="11" fillId="0" borderId="71" xfId="0" applyFont="1" applyBorder="1"/>
    <xf numFmtId="0" fontId="11" fillId="0" borderId="33" xfId="0" applyFont="1" applyBorder="1"/>
    <xf numFmtId="0" fontId="11" fillId="0" borderId="35" xfId="0" applyFont="1" applyBorder="1"/>
    <xf numFmtId="0" fontId="13" fillId="0" borderId="75" xfId="0" applyFont="1" applyBorder="1" applyAlignment="1">
      <alignment horizontal="center" vertical="center" wrapText="1"/>
    </xf>
    <xf numFmtId="0" fontId="13" fillId="0" borderId="40" xfId="0" applyFont="1" applyBorder="1"/>
    <xf numFmtId="3" fontId="12" fillId="3" borderId="39" xfId="0" applyNumberFormat="1" applyFont="1" applyFill="1" applyBorder="1"/>
    <xf numFmtId="3" fontId="12" fillId="0" borderId="37" xfId="0" applyNumberFormat="1" applyFont="1" applyBorder="1"/>
    <xf numFmtId="3" fontId="14" fillId="0" borderId="37" xfId="0" applyNumberFormat="1" applyFont="1" applyBorder="1"/>
    <xf numFmtId="3" fontId="12" fillId="3" borderId="37" xfId="0" applyNumberFormat="1" applyFont="1" applyFill="1" applyBorder="1"/>
    <xf numFmtId="3" fontId="13" fillId="4" borderId="37" xfId="0" applyNumberFormat="1" applyFont="1" applyFill="1" applyBorder="1"/>
    <xf numFmtId="3" fontId="12" fillId="2" borderId="37" xfId="0" applyNumberFormat="1" applyFont="1" applyFill="1" applyBorder="1"/>
    <xf numFmtId="3" fontId="14" fillId="0" borderId="37" xfId="0" applyNumberFormat="1" applyFont="1" applyBorder="1" applyAlignment="1">
      <alignment horizontal="right"/>
    </xf>
    <xf numFmtId="3" fontId="13" fillId="0" borderId="37" xfId="0" applyNumberFormat="1" applyFont="1" applyBorder="1" applyAlignment="1">
      <alignment horizontal="right" wrapText="1"/>
    </xf>
    <xf numFmtId="3" fontId="12" fillId="3" borderId="37" xfId="0" applyNumberFormat="1" applyFont="1" applyFill="1" applyBorder="1" applyAlignment="1">
      <alignment horizontal="right"/>
    </xf>
    <xf numFmtId="3" fontId="12" fillId="0" borderId="37" xfId="0" applyNumberFormat="1" applyFont="1" applyBorder="1" applyAlignment="1">
      <alignment horizontal="right"/>
    </xf>
    <xf numFmtId="3" fontId="13" fillId="3" borderId="37" xfId="1" applyNumberFormat="1" applyFont="1" applyFill="1" applyBorder="1"/>
    <xf numFmtId="3" fontId="13" fillId="0" borderId="37" xfId="1" applyNumberFormat="1" applyFont="1" applyBorder="1"/>
    <xf numFmtId="3" fontId="11" fillId="0" borderId="37" xfId="1" applyNumberFormat="1" applyFont="1" applyBorder="1"/>
    <xf numFmtId="3" fontId="13" fillId="5" borderId="37" xfId="1" applyNumberFormat="1" applyFont="1" applyFill="1" applyBorder="1"/>
    <xf numFmtId="3" fontId="11" fillId="5" borderId="37" xfId="1" applyNumberFormat="1" applyFont="1" applyFill="1" applyBorder="1"/>
    <xf numFmtId="0" fontId="12" fillId="0" borderId="65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/>
    </xf>
    <xf numFmtId="49" fontId="12" fillId="3" borderId="18" xfId="0" applyNumberFormat="1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11" xfId="0" applyFont="1" applyBorder="1" applyAlignment="1">
      <alignment horizontal="left" wrapText="1"/>
    </xf>
    <xf numFmtId="0" fontId="14" fillId="0" borderId="11" xfId="0" applyFont="1" applyBorder="1"/>
    <xf numFmtId="0" fontId="12" fillId="0" borderId="11" xfId="0" applyFont="1" applyBorder="1" applyAlignment="1">
      <alignment horizontal="left"/>
    </xf>
    <xf numFmtId="0" fontId="14" fillId="3" borderId="11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1" fillId="4" borderId="11" xfId="0" applyFont="1" applyFill="1" applyBorder="1" applyAlignment="1">
      <alignment horizontal="left"/>
    </xf>
    <xf numFmtId="0" fontId="0" fillId="4" borderId="11" xfId="0" applyFill="1" applyBorder="1"/>
    <xf numFmtId="0" fontId="12" fillId="0" borderId="11" xfId="1" applyFont="1" applyBorder="1" applyAlignment="1">
      <alignment horizontal="left"/>
    </xf>
    <xf numFmtId="0" fontId="14" fillId="0" borderId="11" xfId="1" applyFont="1" applyBorder="1" applyAlignment="1">
      <alignment horizontal="left"/>
    </xf>
    <xf numFmtId="0" fontId="12" fillId="3" borderId="11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left"/>
    </xf>
    <xf numFmtId="0" fontId="12" fillId="0" borderId="11" xfId="0" applyFont="1" applyBorder="1"/>
    <xf numFmtId="0" fontId="12" fillId="3" borderId="11" xfId="0" applyFont="1" applyFill="1" applyBorder="1" applyAlignment="1">
      <alignment horizontal="left"/>
    </xf>
    <xf numFmtId="164" fontId="14" fillId="0" borderId="11" xfId="0" applyNumberFormat="1" applyFont="1" applyBorder="1" applyAlignment="1">
      <alignment horizontal="left"/>
    </xf>
    <xf numFmtId="0" fontId="12" fillId="3" borderId="11" xfId="0" applyFont="1" applyFill="1" applyBorder="1"/>
    <xf numFmtId="0" fontId="14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1" xfId="0" applyBorder="1" applyAlignment="1">
      <alignment horizontal="left"/>
    </xf>
    <xf numFmtId="0" fontId="12" fillId="4" borderId="11" xfId="0" applyFont="1" applyFill="1" applyBorder="1" applyAlignment="1">
      <alignment horizontal="left"/>
    </xf>
    <xf numFmtId="0" fontId="12" fillId="4" borderId="11" xfId="1" applyFont="1" applyFill="1" applyBorder="1" applyAlignment="1">
      <alignment horizontal="center"/>
    </xf>
    <xf numFmtId="0" fontId="14" fillId="3" borderId="11" xfId="1" applyFont="1" applyFill="1" applyBorder="1" applyAlignment="1">
      <alignment horizontal="left"/>
    </xf>
    <xf numFmtId="0" fontId="14" fillId="5" borderId="11" xfId="1" applyFont="1" applyFill="1" applyBorder="1" applyAlignment="1">
      <alignment horizontal="left"/>
    </xf>
    <xf numFmtId="49" fontId="12" fillId="3" borderId="11" xfId="0" applyNumberFormat="1" applyFont="1" applyFill="1" applyBorder="1" applyAlignment="1">
      <alignment horizontal="center"/>
    </xf>
    <xf numFmtId="0" fontId="12" fillId="2" borderId="11" xfId="0" applyFont="1" applyFill="1" applyBorder="1"/>
    <xf numFmtId="0" fontId="12" fillId="2" borderId="11" xfId="0" applyFont="1" applyFill="1" applyBorder="1" applyAlignment="1">
      <alignment horizontal="left"/>
    </xf>
    <xf numFmtId="3" fontId="12" fillId="2" borderId="11" xfId="0" applyNumberFormat="1" applyFont="1" applyFill="1" applyBorder="1" applyAlignment="1">
      <alignment horizontal="left"/>
    </xf>
    <xf numFmtId="0" fontId="12" fillId="2" borderId="58" xfId="0" applyFont="1" applyFill="1" applyBorder="1" applyAlignment="1">
      <alignment horizontal="left"/>
    </xf>
    <xf numFmtId="3" fontId="2" fillId="0" borderId="15" xfId="0" applyNumberFormat="1" applyFont="1" applyBorder="1" applyAlignment="1"/>
    <xf numFmtId="3" fontId="2" fillId="0" borderId="0" xfId="0" applyNumberFormat="1" applyFont="1" applyBorder="1" applyAlignment="1">
      <alignment horizontal="right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45" xfId="0" applyFont="1" applyBorder="1" applyAlignment="1">
      <alignment horizontal="center" vertical="center"/>
    </xf>
    <xf numFmtId="49" fontId="1" fillId="0" borderId="45" xfId="0" applyNumberFormat="1" applyFont="1" applyBorder="1"/>
    <xf numFmtId="49" fontId="1" fillId="0" borderId="76" xfId="0" applyNumberFormat="1" applyFont="1" applyBorder="1"/>
    <xf numFmtId="49" fontId="1" fillId="0" borderId="44" xfId="0" applyNumberFormat="1" applyFont="1" applyBorder="1"/>
    <xf numFmtId="0" fontId="4" fillId="0" borderId="67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/>
    </xf>
    <xf numFmtId="0" fontId="1" fillId="0" borderId="78" xfId="0" applyFont="1" applyBorder="1" applyAlignment="1">
      <alignment wrapText="1"/>
    </xf>
    <xf numFmtId="0" fontId="1" fillId="0" borderId="79" xfId="0" applyFont="1" applyBorder="1"/>
    <xf numFmtId="0" fontId="1" fillId="0" borderId="79" xfId="0" applyFont="1" applyBorder="1" applyAlignment="1">
      <alignment wrapText="1"/>
    </xf>
    <xf numFmtId="0" fontId="1" fillId="0" borderId="80" xfId="0" applyFont="1" applyBorder="1"/>
    <xf numFmtId="0" fontId="1" fillId="0" borderId="80" xfId="0" applyFont="1" applyBorder="1" applyAlignment="1">
      <alignment wrapText="1"/>
    </xf>
    <xf numFmtId="3" fontId="2" fillId="0" borderId="15" xfId="0" applyNumberFormat="1" applyFont="1" applyBorder="1" applyAlignment="1">
      <alignment horizontal="center" vertical="center" wrapText="1"/>
    </xf>
    <xf numFmtId="3" fontId="2" fillId="0" borderId="0" xfId="0" applyNumberFormat="1" applyFont="1" applyBorder="1"/>
    <xf numFmtId="3" fontId="2" fillId="0" borderId="48" xfId="0" applyNumberFormat="1" applyFont="1" applyBorder="1"/>
    <xf numFmtId="3" fontId="2" fillId="0" borderId="43" xfId="0" applyNumberFormat="1" applyFont="1" applyBorder="1" applyAlignment="1">
      <alignment horizontal="center"/>
    </xf>
    <xf numFmtId="3" fontId="1" fillId="0" borderId="83" xfId="0" applyNumberFormat="1" applyFont="1" applyBorder="1" applyAlignment="1">
      <alignment horizontal="right"/>
    </xf>
    <xf numFmtId="3" fontId="1" fillId="0" borderId="56" xfId="0" applyNumberFormat="1" applyFont="1" applyBorder="1" applyAlignment="1">
      <alignment horizontal="right"/>
    </xf>
    <xf numFmtId="3" fontId="1" fillId="0" borderId="57" xfId="0" applyNumberFormat="1" applyFont="1" applyBorder="1" applyAlignment="1">
      <alignment horizontal="right"/>
    </xf>
    <xf numFmtId="3" fontId="2" fillId="0" borderId="67" xfId="0" applyNumberFormat="1" applyFont="1" applyBorder="1" applyAlignment="1">
      <alignment horizontal="center" vertical="center" wrapText="1"/>
    </xf>
    <xf numFmtId="3" fontId="1" fillId="0" borderId="68" xfId="0" applyNumberFormat="1" applyFont="1" applyBorder="1"/>
    <xf numFmtId="3" fontId="1" fillId="0" borderId="69" xfId="0" applyNumberFormat="1" applyFont="1" applyBorder="1"/>
    <xf numFmtId="3" fontId="2" fillId="0" borderId="77" xfId="0" applyNumberFormat="1" applyFont="1" applyBorder="1" applyAlignment="1">
      <alignment horizontal="center"/>
    </xf>
    <xf numFmtId="3" fontId="1" fillId="0" borderId="78" xfId="0" applyNumberFormat="1" applyFont="1" applyBorder="1" applyAlignment="1">
      <alignment horizontal="right"/>
    </xf>
    <xf numFmtId="3" fontId="2" fillId="0" borderId="79" xfId="0" applyNumberFormat="1" applyFont="1" applyBorder="1" applyAlignment="1">
      <alignment horizontal="right"/>
    </xf>
    <xf numFmtId="3" fontId="2" fillId="0" borderId="80" xfId="0" applyNumberFormat="1" applyFont="1" applyBorder="1" applyAlignment="1">
      <alignment horizontal="right"/>
    </xf>
    <xf numFmtId="3" fontId="2" fillId="0" borderId="83" xfId="0" applyNumberFormat="1" applyFont="1" applyBorder="1" applyAlignment="1">
      <alignment horizontal="right"/>
    </xf>
    <xf numFmtId="3" fontId="2" fillId="0" borderId="56" xfId="0" applyNumberFormat="1" applyFont="1" applyBorder="1" applyAlignment="1">
      <alignment horizontal="right"/>
    </xf>
    <xf numFmtId="3" fontId="2" fillId="0" borderId="57" xfId="0" applyNumberFormat="1" applyFont="1" applyBorder="1" applyAlignment="1">
      <alignment horizontal="right"/>
    </xf>
    <xf numFmtId="3" fontId="2" fillId="0" borderId="68" xfId="0" applyNumberFormat="1" applyFont="1" applyBorder="1"/>
    <xf numFmtId="3" fontId="2" fillId="0" borderId="69" xfId="0" applyNumberFormat="1" applyFont="1" applyBorder="1"/>
    <xf numFmtId="3" fontId="2" fillId="0" borderId="78" xfId="0" applyNumberFormat="1" applyFont="1" applyBorder="1" applyAlignment="1">
      <alignment horizontal="right"/>
    </xf>
    <xf numFmtId="0" fontId="1" fillId="0" borderId="84" xfId="0" applyFont="1" applyBorder="1" applyAlignment="1">
      <alignment wrapText="1"/>
    </xf>
    <xf numFmtId="3" fontId="1" fillId="0" borderId="42" xfId="0" applyNumberFormat="1" applyFont="1" applyBorder="1" applyAlignment="1">
      <alignment horizontal="right"/>
    </xf>
    <xf numFmtId="3" fontId="2" fillId="0" borderId="84" xfId="0" applyNumberFormat="1" applyFont="1" applyBorder="1" applyAlignment="1">
      <alignment horizontal="right"/>
    </xf>
    <xf numFmtId="3" fontId="2" fillId="0" borderId="42" xfId="0" applyNumberFormat="1" applyFont="1" applyBorder="1" applyAlignment="1">
      <alignment horizontal="right"/>
    </xf>
    <xf numFmtId="3" fontId="2" fillId="0" borderId="68" xfId="0" applyNumberFormat="1" applyFont="1" applyBorder="1" applyAlignment="1">
      <alignment horizontal="right"/>
    </xf>
    <xf numFmtId="0" fontId="1" fillId="4" borderId="85" xfId="0" applyFont="1" applyFill="1" applyBorder="1"/>
    <xf numFmtId="0" fontId="3" fillId="4" borderId="64" xfId="0" applyFont="1" applyFill="1" applyBorder="1" applyAlignment="1">
      <alignment horizontal="left"/>
    </xf>
    <xf numFmtId="3" fontId="3" fillId="4" borderId="86" xfId="0" applyNumberFormat="1" applyFont="1" applyFill="1" applyBorder="1" applyAlignment="1">
      <alignment horizontal="right"/>
    </xf>
    <xf numFmtId="3" fontId="4" fillId="4" borderId="64" xfId="0" applyNumberFormat="1" applyFont="1" applyFill="1" applyBorder="1" applyAlignment="1">
      <alignment horizontal="right"/>
    </xf>
    <xf numFmtId="3" fontId="4" fillId="4" borderId="86" xfId="0" applyNumberFormat="1" applyFont="1" applyFill="1" applyBorder="1" applyAlignment="1">
      <alignment horizontal="right"/>
    </xf>
    <xf numFmtId="0" fontId="8" fillId="0" borderId="75" xfId="0" applyFont="1" applyBorder="1" applyAlignment="1">
      <alignment horizontal="center" vertical="center" wrapText="1"/>
    </xf>
    <xf numFmtId="0" fontId="7" fillId="0" borderId="37" xfId="0" applyFont="1" applyBorder="1"/>
    <xf numFmtId="3" fontId="7" fillId="0" borderId="37" xfId="0" applyNumberFormat="1" applyFont="1" applyBorder="1"/>
    <xf numFmtId="3" fontId="8" fillId="3" borderId="37" xfId="0" applyNumberFormat="1" applyFont="1" applyFill="1" applyBorder="1"/>
    <xf numFmtId="3" fontId="8" fillId="3" borderId="40" xfId="0" applyNumberFormat="1" applyFont="1" applyFill="1" applyBorder="1"/>
    <xf numFmtId="0" fontId="9" fillId="0" borderId="87" xfId="0" applyFont="1" applyBorder="1" applyAlignment="1">
      <alignment horizontal="center" vertical="center"/>
    </xf>
    <xf numFmtId="0" fontId="8" fillId="0" borderId="81" xfId="0" applyFont="1" applyBorder="1"/>
    <xf numFmtId="0" fontId="7" fillId="0" borderId="81" xfId="0" applyFont="1" applyBorder="1"/>
    <xf numFmtId="0" fontId="7" fillId="0" borderId="81" xfId="0" applyFont="1" applyBorder="1" applyAlignment="1">
      <alignment wrapText="1"/>
    </xf>
    <xf numFmtId="0" fontId="8" fillId="3" borderId="81" xfId="0" applyFont="1" applyFill="1" applyBorder="1"/>
    <xf numFmtId="0" fontId="8" fillId="3" borderId="82" xfId="0" applyFont="1" applyFill="1" applyBorder="1"/>
    <xf numFmtId="0" fontId="7" fillId="0" borderId="77" xfId="0" applyFont="1" applyBorder="1" applyAlignment="1">
      <alignment horizontal="center"/>
    </xf>
    <xf numFmtId="0" fontId="7" fillId="0" borderId="39" xfId="0" applyFont="1" applyBorder="1" applyAlignment="1">
      <alignment horizontal="center"/>
    </xf>
    <xf numFmtId="0" fontId="7" fillId="0" borderId="82" xfId="0" applyFont="1" applyBorder="1"/>
    <xf numFmtId="0" fontId="7" fillId="0" borderId="40" xfId="0" applyFont="1" applyBorder="1"/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7" fillId="0" borderId="15" xfId="0" applyFont="1" applyBorder="1"/>
    <xf numFmtId="0" fontId="2" fillId="0" borderId="53" xfId="0" applyFont="1" applyBorder="1" applyAlignment="1">
      <alignment horizontal="right" vertical="center"/>
    </xf>
    <xf numFmtId="0" fontId="9" fillId="0" borderId="26" xfId="0" applyFont="1" applyBorder="1"/>
    <xf numFmtId="0" fontId="1" fillId="0" borderId="28" xfId="0" applyFont="1" applyBorder="1"/>
    <xf numFmtId="0" fontId="3" fillId="0" borderId="28" xfId="0" applyFont="1" applyBorder="1"/>
    <xf numFmtId="0" fontId="3" fillId="0" borderId="28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3" fillId="8" borderId="30" xfId="0" applyFont="1" applyFill="1" applyBorder="1"/>
    <xf numFmtId="0" fontId="1" fillId="0" borderId="4" xfId="0" applyFont="1" applyBorder="1" applyAlignment="1">
      <alignment horizontal="left"/>
    </xf>
    <xf numFmtId="0" fontId="3" fillId="0" borderId="4" xfId="0" applyFont="1" applyBorder="1"/>
    <xf numFmtId="0" fontId="1" fillId="0" borderId="4" xfId="0" applyFont="1" applyBorder="1"/>
    <xf numFmtId="0" fontId="3" fillId="0" borderId="4" xfId="0" applyFont="1" applyBorder="1" applyAlignment="1">
      <alignment horizontal="left"/>
    </xf>
    <xf numFmtId="0" fontId="3" fillId="8" borderId="88" xfId="0" applyFont="1" applyFill="1" applyBorder="1"/>
    <xf numFmtId="3" fontId="1" fillId="0" borderId="10" xfId="0" applyNumberFormat="1" applyFont="1" applyBorder="1"/>
    <xf numFmtId="3" fontId="3" fillId="0" borderId="10" xfId="0" applyNumberFormat="1" applyFont="1" applyBorder="1"/>
    <xf numFmtId="3" fontId="3" fillId="8" borderId="89" xfId="0" applyNumberFormat="1" applyFont="1" applyFill="1" applyBorder="1"/>
    <xf numFmtId="0" fontId="4" fillId="0" borderId="67" xfId="0" applyFont="1" applyBorder="1" applyAlignment="1">
      <alignment horizontal="center" wrapText="1"/>
    </xf>
    <xf numFmtId="3" fontId="4" fillId="0" borderId="90" xfId="0" applyNumberFormat="1" applyFont="1" applyBorder="1" applyAlignment="1">
      <alignment horizontal="right"/>
    </xf>
    <xf numFmtId="3" fontId="1" fillId="0" borderId="91" xfId="0" applyNumberFormat="1" applyFont="1" applyBorder="1"/>
    <xf numFmtId="3" fontId="3" fillId="0" borderId="91" xfId="0" applyNumberFormat="1" applyFont="1" applyBorder="1"/>
    <xf numFmtId="3" fontId="2" fillId="0" borderId="77" xfId="0" applyNumberFormat="1" applyFont="1" applyBorder="1"/>
    <xf numFmtId="3" fontId="3" fillId="8" borderId="92" xfId="0" applyNumberFormat="1" applyFont="1" applyFill="1" applyBorder="1"/>
    <xf numFmtId="3" fontId="2" fillId="0" borderId="63" xfId="0" applyNumberFormat="1" applyFont="1" applyBorder="1"/>
    <xf numFmtId="0" fontId="2" fillId="0" borderId="63" xfId="0" applyFont="1" applyBorder="1"/>
    <xf numFmtId="3" fontId="1" fillId="0" borderId="37" xfId="0" applyNumberFormat="1" applyFont="1" applyBorder="1"/>
    <xf numFmtId="3" fontId="2" fillId="0" borderId="37" xfId="0" applyNumberFormat="1" applyFont="1" applyBorder="1"/>
    <xf numFmtId="0" fontId="2" fillId="0" borderId="37" xfId="0" applyFont="1" applyBorder="1"/>
    <xf numFmtId="3" fontId="3" fillId="0" borderId="37" xfId="0" applyNumberFormat="1" applyFont="1" applyBorder="1"/>
    <xf numFmtId="3" fontId="3" fillId="0" borderId="93" xfId="0" applyNumberFormat="1" applyFont="1" applyBorder="1"/>
    <xf numFmtId="3" fontId="3" fillId="8" borderId="40" xfId="0" applyNumberFormat="1" applyFont="1" applyFill="1" applyBorder="1"/>
    <xf numFmtId="3" fontId="2" fillId="0" borderId="81" xfId="0" applyNumberFormat="1" applyFont="1" applyBorder="1"/>
    <xf numFmtId="0" fontId="2" fillId="0" borderId="81" xfId="0" applyFont="1" applyBorder="1"/>
    <xf numFmtId="0" fontId="9" fillId="0" borderId="19" xfId="0" applyFont="1" applyBorder="1" applyAlignment="1">
      <alignment horizontal="center" vertical="center"/>
    </xf>
    <xf numFmtId="0" fontId="2" fillId="0" borderId="15" xfId="0" applyFont="1" applyBorder="1"/>
    <xf numFmtId="0" fontId="4" fillId="0" borderId="15" xfId="0" applyFont="1" applyBorder="1" applyAlignment="1">
      <alignment horizontal="center" wrapText="1"/>
    </xf>
    <xf numFmtId="0" fontId="4" fillId="0" borderId="53" xfId="0" applyFont="1" applyBorder="1" applyAlignment="1">
      <alignment horizontal="center" wrapText="1"/>
    </xf>
    <xf numFmtId="0" fontId="2" fillId="0" borderId="47" xfId="0" applyFont="1" applyBorder="1"/>
    <xf numFmtId="0" fontId="2" fillId="0" borderId="48" xfId="0" applyFont="1" applyBorder="1"/>
    <xf numFmtId="0" fontId="0" fillId="0" borderId="48" xfId="0" applyBorder="1"/>
    <xf numFmtId="0" fontId="2" fillId="0" borderId="69" xfId="0" applyFont="1" applyBorder="1"/>
    <xf numFmtId="0" fontId="2" fillId="0" borderId="66" xfId="0" applyFont="1" applyBorder="1"/>
    <xf numFmtId="3" fontId="4" fillId="0" borderId="0" xfId="0" applyNumberFormat="1" applyFont="1" applyBorder="1" applyAlignment="1">
      <alignment horizontal="right"/>
    </xf>
    <xf numFmtId="3" fontId="4" fillId="0" borderId="68" xfId="0" applyNumberFormat="1" applyFont="1" applyBorder="1" applyAlignment="1">
      <alignment horizontal="right"/>
    </xf>
    <xf numFmtId="3" fontId="4" fillId="0" borderId="39" xfId="0" applyNumberFormat="1" applyFont="1" applyBorder="1" applyAlignment="1">
      <alignment horizontal="right"/>
    </xf>
    <xf numFmtId="0" fontId="2" fillId="0" borderId="60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95" xfId="0" applyFont="1" applyBorder="1" applyAlignment="1">
      <alignment horizontal="center"/>
    </xf>
    <xf numFmtId="0" fontId="1" fillId="0" borderId="34" xfId="0" applyFont="1" applyBorder="1"/>
    <xf numFmtId="0" fontId="1" fillId="0" borderId="8" xfId="0" applyFont="1" applyBorder="1" applyAlignment="1">
      <alignment horizontal="left"/>
    </xf>
    <xf numFmtId="3" fontId="1" fillId="0" borderId="94" xfId="0" applyNumberFormat="1" applyFont="1" applyBorder="1"/>
    <xf numFmtId="3" fontId="2" fillId="0" borderId="42" xfId="0" applyNumberFormat="1" applyFont="1" applyBorder="1"/>
    <xf numFmtId="3" fontId="2" fillId="0" borderId="84" xfId="0" applyNumberFormat="1" applyFont="1" applyBorder="1"/>
    <xf numFmtId="3" fontId="2" fillId="0" borderId="38" xfId="0" applyNumberFormat="1" applyFont="1" applyBorder="1"/>
    <xf numFmtId="0" fontId="9" fillId="0" borderId="26" xfId="0" applyFont="1" applyBorder="1" applyAlignment="1">
      <alignment horizontal="left"/>
    </xf>
    <xf numFmtId="3" fontId="3" fillId="0" borderId="90" xfId="0" applyNumberFormat="1" applyFont="1" applyBorder="1"/>
    <xf numFmtId="3" fontId="3" fillId="0" borderId="59" xfId="0" applyNumberFormat="1" applyFont="1" applyBorder="1"/>
    <xf numFmtId="3" fontId="3" fillId="0" borderId="39" xfId="0" applyNumberFormat="1" applyFont="1" applyBorder="1"/>
    <xf numFmtId="0" fontId="3" fillId="8" borderId="96" xfId="0" applyFont="1" applyFill="1" applyBorder="1"/>
    <xf numFmtId="0" fontId="3" fillId="8" borderId="97" xfId="0" applyFont="1" applyFill="1" applyBorder="1"/>
    <xf numFmtId="3" fontId="3" fillId="8" borderId="64" xfId="0" applyNumberFormat="1" applyFont="1" applyFill="1" applyBorder="1"/>
    <xf numFmtId="3" fontId="3" fillId="8" borderId="86" xfId="0" applyNumberFormat="1" applyFont="1" applyFill="1" applyBorder="1"/>
    <xf numFmtId="3" fontId="3" fillId="8" borderId="95" xfId="0" applyNumberFormat="1" applyFont="1" applyFill="1" applyBorder="1"/>
    <xf numFmtId="0" fontId="28" fillId="0" borderId="70" xfId="2" applyFont="1" applyBorder="1" applyAlignment="1">
      <alignment horizontal="center" vertical="center"/>
    </xf>
    <xf numFmtId="0" fontId="28" fillId="0" borderId="71" xfId="2" applyFont="1" applyBorder="1" applyAlignment="1">
      <alignment horizontal="center" vertical="center"/>
    </xf>
    <xf numFmtId="0" fontId="28" fillId="0" borderId="65" xfId="2" applyFont="1" applyBorder="1" applyAlignment="1">
      <alignment horizontal="center" vertical="center"/>
    </xf>
    <xf numFmtId="0" fontId="30" fillId="0" borderId="17" xfId="2" applyFont="1" applyBorder="1" applyAlignment="1">
      <alignment horizontal="left" vertical="center" indent="1"/>
    </xf>
    <xf numFmtId="0" fontId="30" fillId="0" borderId="11" xfId="2" applyFont="1" applyBorder="1" applyAlignment="1">
      <alignment horizontal="left" vertical="center" indent="1"/>
    </xf>
    <xf numFmtId="0" fontId="31" fillId="0" borderId="17" xfId="2" applyFont="1" applyBorder="1" applyAlignment="1">
      <alignment horizontal="left" vertical="center" wrapText="1" indent="1"/>
    </xf>
    <xf numFmtId="165" fontId="31" fillId="0" borderId="11" xfId="2" applyNumberFormat="1" applyFont="1" applyBorder="1" applyAlignment="1">
      <alignment vertical="center"/>
    </xf>
    <xf numFmtId="0" fontId="31" fillId="0" borderId="17" xfId="2" applyFont="1" applyBorder="1" applyAlignment="1">
      <alignment horizontal="left" vertical="center" indent="1"/>
    </xf>
    <xf numFmtId="165" fontId="31" fillId="0" borderId="11" xfId="2" applyNumberFormat="1" applyFont="1" applyBorder="1" applyAlignment="1" applyProtection="1">
      <alignment vertical="center"/>
      <protection locked="0"/>
    </xf>
    <xf numFmtId="0" fontId="32" fillId="8" borderId="17" xfId="2" applyFont="1" applyFill="1" applyBorder="1" applyAlignment="1">
      <alignment horizontal="left" vertical="center" indent="1"/>
    </xf>
    <xf numFmtId="165" fontId="32" fillId="8" borderId="11" xfId="2" applyNumberFormat="1" applyFont="1" applyFill="1" applyBorder="1" applyAlignment="1">
      <alignment vertical="center"/>
    </xf>
    <xf numFmtId="0" fontId="32" fillId="8" borderId="33" xfId="2" applyFont="1" applyFill="1" applyBorder="1" applyAlignment="1">
      <alignment horizontal="left" indent="1"/>
    </xf>
    <xf numFmtId="165" fontId="32" fillId="8" borderId="35" xfId="2" applyNumberFormat="1" applyFont="1" applyFill="1" applyBorder="1"/>
    <xf numFmtId="165" fontId="32" fillId="8" borderId="58" xfId="2" applyNumberFormat="1" applyFont="1" applyFill="1" applyBorder="1"/>
    <xf numFmtId="0" fontId="31" fillId="0" borderId="54" xfId="2" applyFont="1" applyBorder="1" applyAlignment="1">
      <alignment horizontal="left" vertical="center" indent="1"/>
    </xf>
    <xf numFmtId="165" fontId="31" fillId="0" borderId="9" xfId="2" applyNumberFormat="1" applyFont="1" applyBorder="1" applyAlignment="1" applyProtection="1">
      <alignment vertical="center"/>
      <protection locked="0"/>
    </xf>
    <xf numFmtId="165" fontId="31" fillId="0" borderId="12" xfId="2" applyNumberFormat="1" applyFont="1" applyBorder="1" applyAlignment="1">
      <alignment vertical="center"/>
    </xf>
    <xf numFmtId="0" fontId="33" fillId="0" borderId="55" xfId="2" applyFont="1" applyBorder="1" applyAlignment="1">
      <alignment horizontal="left" vertical="center" indent="1"/>
    </xf>
    <xf numFmtId="0" fontId="33" fillId="0" borderId="6" xfId="2" applyFont="1" applyBorder="1" applyAlignment="1">
      <alignment horizontal="left" vertical="center" indent="1"/>
    </xf>
    <xf numFmtId="0" fontId="33" fillId="0" borderId="18" xfId="2" applyFont="1" applyBorder="1" applyAlignment="1">
      <alignment horizontal="left" vertical="center" indent="1"/>
    </xf>
    <xf numFmtId="0" fontId="32" fillId="8" borderId="60" xfId="2" applyFont="1" applyFill="1" applyBorder="1" applyAlignment="1">
      <alignment horizontal="left" vertical="center" indent="1"/>
    </xf>
    <xf numFmtId="165" fontId="32" fillId="8" borderId="61" xfId="2" applyNumberFormat="1" applyFont="1" applyFill="1" applyBorder="1" applyAlignment="1">
      <alignment vertical="center"/>
    </xf>
    <xf numFmtId="165" fontId="32" fillId="8" borderId="62" xfId="2" applyNumberFormat="1" applyFont="1" applyFill="1" applyBorder="1" applyAlignment="1">
      <alignment vertical="center"/>
    </xf>
    <xf numFmtId="0" fontId="38" fillId="0" borderId="0" xfId="4" applyFont="1" applyBorder="1" applyAlignment="1">
      <alignment horizontal="justify" vertical="center" wrapText="1"/>
    </xf>
    <xf numFmtId="0" fontId="8" fillId="0" borderId="19" xfId="4" applyFont="1" applyBorder="1" applyAlignment="1">
      <alignment horizontal="center" wrapText="1"/>
    </xf>
    <xf numFmtId="0" fontId="36" fillId="0" borderId="85" xfId="4" applyFont="1" applyBorder="1" applyAlignment="1">
      <alignment horizontal="center" vertical="center" wrapText="1"/>
    </xf>
    <xf numFmtId="0" fontId="37" fillId="0" borderId="85" xfId="4" applyFont="1" applyBorder="1" applyAlignment="1">
      <alignment horizontal="center" vertical="center" wrapText="1"/>
    </xf>
    <xf numFmtId="0" fontId="31" fillId="0" borderId="45" xfId="4" applyFont="1" applyBorder="1" applyAlignment="1">
      <alignment horizontal="left" vertical="center" wrapText="1" indent="1"/>
    </xf>
    <xf numFmtId="0" fontId="31" fillId="0" borderId="76" xfId="4" applyFont="1" applyBorder="1" applyAlignment="1">
      <alignment horizontal="left" vertical="center" wrapText="1" indent="1"/>
    </xf>
    <xf numFmtId="0" fontId="31" fillId="0" borderId="76" xfId="4" applyFont="1" applyBorder="1" applyAlignment="1">
      <alignment horizontal="left" vertical="center" wrapText="1" indent="8"/>
    </xf>
    <xf numFmtId="165" fontId="35" fillId="0" borderId="53" xfId="4" applyNumberFormat="1" applyFont="1" applyBorder="1" applyAlignment="1">
      <alignment horizontal="right" vertical="center"/>
    </xf>
    <xf numFmtId="0" fontId="36" fillId="0" borderId="95" xfId="4" applyFont="1" applyBorder="1" applyAlignment="1">
      <alignment horizontal="center" vertical="center" wrapText="1"/>
    </xf>
    <xf numFmtId="0" fontId="37" fillId="0" borderId="95" xfId="4" applyFont="1" applyBorder="1" applyAlignment="1">
      <alignment horizontal="center" vertical="center" wrapText="1"/>
    </xf>
    <xf numFmtId="3" fontId="38" fillId="0" borderId="39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37" xfId="4" applyNumberFormat="1" applyFont="1" applyBorder="1" applyAlignment="1" applyProtection="1">
      <alignment horizontal="right" vertical="center" wrapText="1" indent="1"/>
      <protection locked="0"/>
    </xf>
    <xf numFmtId="165" fontId="34" fillId="0" borderId="67" xfId="4" applyNumberFormat="1" applyFont="1" applyBorder="1" applyAlignment="1">
      <alignment vertical="center" wrapText="1"/>
    </xf>
    <xf numFmtId="0" fontId="36" fillId="0" borderId="64" xfId="4" applyFont="1" applyBorder="1" applyAlignment="1">
      <alignment horizontal="center" vertical="center" wrapText="1"/>
    </xf>
    <xf numFmtId="0" fontId="37" fillId="0" borderId="64" xfId="4" applyFont="1" applyBorder="1" applyAlignment="1">
      <alignment horizontal="center" vertical="center" wrapText="1"/>
    </xf>
    <xf numFmtId="165" fontId="38" fillId="0" borderId="77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81" xfId="4" applyNumberFormat="1" applyFont="1" applyBorder="1" applyAlignment="1" applyProtection="1">
      <alignment horizontal="right" vertical="center" wrapText="1" indent="1"/>
      <protection locked="0"/>
    </xf>
    <xf numFmtId="0" fontId="31" fillId="0" borderId="44" xfId="4" applyFont="1" applyBorder="1" applyAlignment="1">
      <alignment horizontal="left" vertical="center" wrapText="1" indent="1"/>
    </xf>
    <xf numFmtId="165" fontId="38" fillId="0" borderId="84" xfId="4" applyNumberFormat="1" applyFont="1" applyBorder="1" applyAlignment="1" applyProtection="1">
      <alignment horizontal="right" vertical="center" wrapText="1" indent="1"/>
      <protection locked="0"/>
    </xf>
    <xf numFmtId="165" fontId="38" fillId="0" borderId="38" xfId="4" applyNumberFormat="1" applyFont="1" applyBorder="1" applyAlignment="1" applyProtection="1">
      <alignment horizontal="right" vertical="center" wrapText="1" indent="1"/>
      <protection locked="0"/>
    </xf>
    <xf numFmtId="0" fontId="39" fillId="0" borderId="85" xfId="4" applyFont="1" applyBorder="1" applyAlignment="1">
      <alignment vertical="center" wrapText="1"/>
    </xf>
    <xf numFmtId="165" fontId="40" fillId="0" borderId="64" xfId="4" applyNumberFormat="1" applyFont="1" applyBorder="1" applyAlignment="1">
      <alignment vertical="center" wrapText="1"/>
    </xf>
    <xf numFmtId="165" fontId="40" fillId="0" borderId="95" xfId="4" applyNumberFormat="1" applyFont="1" applyBorder="1" applyAlignment="1">
      <alignment vertical="center" wrapText="1"/>
    </xf>
    <xf numFmtId="0" fontId="7" fillId="0" borderId="53" xfId="0" applyFont="1" applyBorder="1" applyAlignment="1">
      <alignment horizontal="right" vertical="center"/>
    </xf>
    <xf numFmtId="0" fontId="7" fillId="0" borderId="21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7" fillId="0" borderId="21" xfId="0" applyFont="1" applyBorder="1" applyAlignment="1">
      <alignment horizontal="right" vertical="center"/>
    </xf>
    <xf numFmtId="0" fontId="9" fillId="0" borderId="0" xfId="0" applyFont="1" applyBorder="1"/>
  </cellXfs>
  <cellStyles count="5">
    <cellStyle name="Excel Built-in Normal" xfId="1"/>
    <cellStyle name="Normál" xfId="0" builtinId="0"/>
    <cellStyle name="Normál_10. köv. tám " xfId="4"/>
    <cellStyle name="Normál_9.ei. felh. " xfId="3"/>
    <cellStyle name="Normál_SEGEDLETEK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view="pageBreakPreview" zoomScaleNormal="100" zoomScaleSheetLayoutView="100" workbookViewId="0">
      <selection sqref="A1:C35"/>
    </sheetView>
  </sheetViews>
  <sheetFormatPr defaultRowHeight="14.4" x14ac:dyDescent="0.3"/>
  <cols>
    <col min="1" max="1" width="4.6640625" customWidth="1"/>
    <col min="2" max="2" width="51.6640625" customWidth="1"/>
    <col min="3" max="3" width="18.109375" customWidth="1"/>
  </cols>
  <sheetData>
    <row r="1" spans="1:3" ht="15" customHeight="1" x14ac:dyDescent="0.3">
      <c r="A1" s="134" t="s">
        <v>449</v>
      </c>
      <c r="B1" s="135"/>
      <c r="C1" s="506"/>
    </row>
    <row r="2" spans="1:3" ht="15.6" x14ac:dyDescent="0.3">
      <c r="A2" s="136"/>
      <c r="B2" s="146"/>
      <c r="C2" s="507"/>
    </row>
    <row r="3" spans="1:3" ht="15.6" x14ac:dyDescent="0.3">
      <c r="A3" s="143" t="s">
        <v>0</v>
      </c>
      <c r="B3" s="186"/>
      <c r="C3" s="187"/>
    </row>
    <row r="4" spans="1:3" ht="15.75" customHeight="1" x14ac:dyDescent="0.3">
      <c r="A4" s="143" t="s">
        <v>301</v>
      </c>
      <c r="B4" s="186"/>
      <c r="C4" s="187"/>
    </row>
    <row r="5" spans="1:3" ht="15.6" x14ac:dyDescent="0.3">
      <c r="A5" s="123"/>
      <c r="B5" s="128"/>
      <c r="C5" s="129"/>
    </row>
    <row r="6" spans="1:3" ht="15.6" x14ac:dyDescent="0.3">
      <c r="A6" s="15"/>
      <c r="B6" s="508"/>
      <c r="C6" s="509" t="s">
        <v>1</v>
      </c>
    </row>
    <row r="7" spans="1:3" ht="15" customHeight="1" x14ac:dyDescent="0.3">
      <c r="A7" s="137" t="s">
        <v>217</v>
      </c>
      <c r="B7" s="138"/>
      <c r="C7" s="141" t="s">
        <v>145</v>
      </c>
    </row>
    <row r="8" spans="1:3" ht="15" customHeight="1" x14ac:dyDescent="0.3">
      <c r="A8" s="139"/>
      <c r="B8" s="140"/>
      <c r="C8" s="142"/>
    </row>
    <row r="9" spans="1:3" x14ac:dyDescent="0.3">
      <c r="A9" s="16">
        <v>1</v>
      </c>
      <c r="B9" s="8">
        <v>2</v>
      </c>
      <c r="C9" s="17">
        <v>3</v>
      </c>
    </row>
    <row r="10" spans="1:3" ht="15.6" x14ac:dyDescent="0.3">
      <c r="A10" s="130" t="s">
        <v>218</v>
      </c>
      <c r="B10" s="131"/>
      <c r="C10" s="18">
        <f>SUM(C11:C14)</f>
        <v>175140939</v>
      </c>
    </row>
    <row r="11" spans="1:3" ht="15.6" x14ac:dyDescent="0.3">
      <c r="A11" s="19" t="s">
        <v>146</v>
      </c>
      <c r="B11" s="9" t="s">
        <v>147</v>
      </c>
      <c r="C11" s="20">
        <v>97136399</v>
      </c>
    </row>
    <row r="12" spans="1:3" ht="15.6" x14ac:dyDescent="0.3">
      <c r="A12" s="19" t="s">
        <v>175</v>
      </c>
      <c r="B12" s="9" t="s">
        <v>176</v>
      </c>
      <c r="C12" s="20">
        <v>63850000</v>
      </c>
    </row>
    <row r="13" spans="1:3" ht="15.6" x14ac:dyDescent="0.3">
      <c r="A13" s="19" t="s">
        <v>187</v>
      </c>
      <c r="B13" s="9" t="s">
        <v>188</v>
      </c>
      <c r="C13" s="20">
        <v>6400000</v>
      </c>
    </row>
    <row r="14" spans="1:3" ht="15.6" x14ac:dyDescent="0.3">
      <c r="A14" s="19" t="s">
        <v>199</v>
      </c>
      <c r="B14" s="9" t="s">
        <v>200</v>
      </c>
      <c r="C14" s="20">
        <v>7754540</v>
      </c>
    </row>
    <row r="15" spans="1:3" ht="15.6" x14ac:dyDescent="0.3">
      <c r="A15" s="21" t="s">
        <v>219</v>
      </c>
      <c r="B15" s="10"/>
      <c r="C15" s="22">
        <f>SUM(C16:C18)</f>
        <v>10907136</v>
      </c>
    </row>
    <row r="16" spans="1:3" ht="15.6" x14ac:dyDescent="0.3">
      <c r="A16" s="19" t="s">
        <v>172</v>
      </c>
      <c r="B16" s="11" t="s">
        <v>173</v>
      </c>
      <c r="C16" s="20"/>
    </row>
    <row r="17" spans="1:3" ht="15.6" x14ac:dyDescent="0.3">
      <c r="A17" s="19" t="s">
        <v>197</v>
      </c>
      <c r="B17" s="9" t="s">
        <v>198</v>
      </c>
      <c r="C17" s="20"/>
    </row>
    <row r="18" spans="1:3" ht="15.6" x14ac:dyDescent="0.3">
      <c r="A18" s="19" t="s">
        <v>203</v>
      </c>
      <c r="B18" s="9" t="s">
        <v>204</v>
      </c>
      <c r="C18" s="20">
        <v>10907136</v>
      </c>
    </row>
    <row r="19" spans="1:3" ht="15.6" x14ac:dyDescent="0.3">
      <c r="A19" s="21" t="s">
        <v>207</v>
      </c>
      <c r="B19" s="12"/>
      <c r="C19" s="22">
        <f>SUM(C20)</f>
        <v>59699000</v>
      </c>
    </row>
    <row r="20" spans="1:3" ht="15.6" x14ac:dyDescent="0.3">
      <c r="A20" s="19" t="s">
        <v>206</v>
      </c>
      <c r="B20" s="9" t="s">
        <v>207</v>
      </c>
      <c r="C20" s="20">
        <v>59699000</v>
      </c>
    </row>
    <row r="21" spans="1:3" ht="15.6" x14ac:dyDescent="0.3">
      <c r="A21" s="21" t="s">
        <v>220</v>
      </c>
      <c r="B21" s="10"/>
      <c r="C21" s="22">
        <f>SUM(C10+C15+C19)</f>
        <v>245747075</v>
      </c>
    </row>
    <row r="22" spans="1:3" ht="15.6" x14ac:dyDescent="0.3">
      <c r="A22" s="23"/>
      <c r="B22" s="510"/>
      <c r="C22" s="24"/>
    </row>
    <row r="23" spans="1:3" ht="15.6" x14ac:dyDescent="0.3">
      <c r="A23" s="132" t="s">
        <v>221</v>
      </c>
      <c r="B23" s="133"/>
      <c r="C23" s="22">
        <f>SUM(C24:C28)</f>
        <v>221528466</v>
      </c>
    </row>
    <row r="24" spans="1:3" ht="15.6" x14ac:dyDescent="0.3">
      <c r="A24" s="19" t="s">
        <v>5</v>
      </c>
      <c r="B24" s="9" t="s">
        <v>222</v>
      </c>
      <c r="C24" s="25">
        <v>46895176</v>
      </c>
    </row>
    <row r="25" spans="1:3" ht="15.6" x14ac:dyDescent="0.3">
      <c r="A25" s="19" t="s">
        <v>11</v>
      </c>
      <c r="B25" s="11" t="s">
        <v>223</v>
      </c>
      <c r="C25" s="20">
        <v>5589144</v>
      </c>
    </row>
    <row r="26" spans="1:3" ht="15.6" x14ac:dyDescent="0.3">
      <c r="A26" s="19" t="s">
        <v>14</v>
      </c>
      <c r="B26" s="9" t="s">
        <v>15</v>
      </c>
      <c r="C26" s="20">
        <v>67450040</v>
      </c>
    </row>
    <row r="27" spans="1:3" ht="15.6" x14ac:dyDescent="0.3">
      <c r="A27" s="19" t="s">
        <v>119</v>
      </c>
      <c r="B27" s="9" t="s">
        <v>224</v>
      </c>
      <c r="C27" s="20">
        <v>4450000</v>
      </c>
    </row>
    <row r="28" spans="1:3" ht="15.6" x14ac:dyDescent="0.3">
      <c r="A28" s="19" t="s">
        <v>48</v>
      </c>
      <c r="B28" s="9" t="s">
        <v>49</v>
      </c>
      <c r="C28" s="20">
        <v>97144106</v>
      </c>
    </row>
    <row r="29" spans="1:3" ht="15.6" x14ac:dyDescent="0.3">
      <c r="A29" s="26" t="s">
        <v>225</v>
      </c>
      <c r="B29" s="13"/>
      <c r="C29" s="22">
        <f>SUM(C30:C32)</f>
        <v>20832910</v>
      </c>
    </row>
    <row r="30" spans="1:3" ht="15.6" x14ac:dyDescent="0.3">
      <c r="A30" s="27" t="s">
        <v>67</v>
      </c>
      <c r="B30" s="9" t="s">
        <v>68</v>
      </c>
      <c r="C30" s="20">
        <v>11413910</v>
      </c>
    </row>
    <row r="31" spans="1:3" ht="15.6" x14ac:dyDescent="0.3">
      <c r="A31" s="27" t="s">
        <v>114</v>
      </c>
      <c r="B31" s="9" t="s">
        <v>115</v>
      </c>
      <c r="C31" s="20">
        <v>9419000</v>
      </c>
    </row>
    <row r="32" spans="1:3" ht="15.6" x14ac:dyDescent="0.3">
      <c r="A32" s="19" t="s">
        <v>132</v>
      </c>
      <c r="B32" s="11" t="s">
        <v>133</v>
      </c>
      <c r="C32" s="20">
        <v>0</v>
      </c>
    </row>
    <row r="33" spans="1:3" ht="15.6" x14ac:dyDescent="0.3">
      <c r="A33" s="21" t="s">
        <v>74</v>
      </c>
      <c r="B33" s="14"/>
      <c r="C33" s="22">
        <f>SUM(C34)</f>
        <v>3385699</v>
      </c>
    </row>
    <row r="34" spans="1:3" ht="15.6" x14ac:dyDescent="0.3">
      <c r="A34" s="19" t="s">
        <v>73</v>
      </c>
      <c r="B34" s="11" t="s">
        <v>74</v>
      </c>
      <c r="C34" s="20">
        <v>3385699</v>
      </c>
    </row>
    <row r="35" spans="1:3" ht="16.2" thickBot="1" x14ac:dyDescent="0.35">
      <c r="A35" s="28" t="s">
        <v>226</v>
      </c>
      <c r="B35" s="29"/>
      <c r="C35" s="30">
        <f>SUM(C29,C23,C33)</f>
        <v>245747075</v>
      </c>
    </row>
  </sheetData>
  <mergeCells count="8">
    <mergeCell ref="A10:B10"/>
    <mergeCell ref="A23:B23"/>
    <mergeCell ref="A1:C1"/>
    <mergeCell ref="A2:C2"/>
    <mergeCell ref="A7:B8"/>
    <mergeCell ref="C7:C8"/>
    <mergeCell ref="A3:C3"/>
    <mergeCell ref="A4:C4"/>
  </mergeCells>
  <pageMargins left="0.7" right="0.7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opLeftCell="A19" workbookViewId="0">
      <selection activeCell="A23" sqref="A23:C23"/>
    </sheetView>
  </sheetViews>
  <sheetFormatPr defaultRowHeight="14.4" x14ac:dyDescent="0.3"/>
  <cols>
    <col min="1" max="1" width="40.33203125" style="197" customWidth="1"/>
    <col min="2" max="2" width="16.44140625" style="197" customWidth="1"/>
    <col min="3" max="3" width="17.5546875" style="197" customWidth="1"/>
    <col min="4" max="16384" width="8.88671875" style="197"/>
  </cols>
  <sheetData>
    <row r="1" spans="1:3" ht="15.6" x14ac:dyDescent="0.3">
      <c r="A1" s="146" t="s">
        <v>458</v>
      </c>
      <c r="B1" s="206"/>
      <c r="C1" s="206"/>
    </row>
    <row r="2" spans="1:3" ht="15.6" x14ac:dyDescent="0.3">
      <c r="A2" s="186" t="s">
        <v>0</v>
      </c>
      <c r="B2" s="186"/>
      <c r="C2" s="186"/>
    </row>
    <row r="3" spans="1:3" ht="16.2" thickBot="1" x14ac:dyDescent="0.35">
      <c r="A3" s="185" t="s">
        <v>424</v>
      </c>
      <c r="B3" s="185"/>
      <c r="C3" s="185"/>
    </row>
    <row r="4" spans="1:3" ht="16.2" thickBot="1" x14ac:dyDescent="0.35">
      <c r="A4" s="484"/>
      <c r="B4" s="495"/>
      <c r="C4" s="490" t="s">
        <v>425</v>
      </c>
    </row>
    <row r="5" spans="1:3" ht="23.4" thickBot="1" x14ac:dyDescent="0.35">
      <c r="A5" s="485" t="s">
        <v>426</v>
      </c>
      <c r="B5" s="496" t="s">
        <v>427</v>
      </c>
      <c r="C5" s="491" t="s">
        <v>428</v>
      </c>
    </row>
    <row r="6" spans="1:3" ht="15" thickBot="1" x14ac:dyDescent="0.35">
      <c r="A6" s="486">
        <v>2</v>
      </c>
      <c r="B6" s="497">
        <v>3</v>
      </c>
      <c r="C6" s="492">
        <v>4</v>
      </c>
    </row>
    <row r="7" spans="1:3" ht="24.9" customHeight="1" x14ac:dyDescent="0.3">
      <c r="A7" s="487" t="s">
        <v>429</v>
      </c>
      <c r="B7" s="498"/>
      <c r="C7" s="493">
        <v>0</v>
      </c>
    </row>
    <row r="8" spans="1:3" ht="24.9" customHeight="1" x14ac:dyDescent="0.3">
      <c r="A8" s="488" t="s">
        <v>430</v>
      </c>
      <c r="B8" s="499"/>
      <c r="C8" s="494"/>
    </row>
    <row r="9" spans="1:3" ht="24.9" customHeight="1" x14ac:dyDescent="0.3">
      <c r="A9" s="488" t="s">
        <v>431</v>
      </c>
      <c r="B9" s="499"/>
      <c r="C9" s="494"/>
    </row>
    <row r="10" spans="1:3" ht="24.9" customHeight="1" x14ac:dyDescent="0.3">
      <c r="A10" s="488" t="s">
        <v>432</v>
      </c>
      <c r="B10" s="499"/>
      <c r="C10" s="494"/>
    </row>
    <row r="11" spans="1:3" ht="24.9" customHeight="1" x14ac:dyDescent="0.3">
      <c r="A11" s="488" t="s">
        <v>433</v>
      </c>
      <c r="B11" s="499">
        <v>5960000</v>
      </c>
      <c r="C11" s="494">
        <v>240000</v>
      </c>
    </row>
    <row r="12" spans="1:3" ht="24.9" customHeight="1" x14ac:dyDescent="0.3">
      <c r="A12" s="488" t="s">
        <v>434</v>
      </c>
      <c r="B12" s="499"/>
      <c r="C12" s="494"/>
    </row>
    <row r="13" spans="1:3" ht="24.9" customHeight="1" x14ac:dyDescent="0.3">
      <c r="A13" s="489" t="s">
        <v>435</v>
      </c>
      <c r="B13" s="499"/>
      <c r="C13" s="494"/>
    </row>
    <row r="14" spans="1:3" ht="24.9" customHeight="1" x14ac:dyDescent="0.3">
      <c r="A14" s="489" t="s">
        <v>436</v>
      </c>
      <c r="B14" s="499">
        <v>4928000</v>
      </c>
      <c r="C14" s="494">
        <v>218000</v>
      </c>
    </row>
    <row r="15" spans="1:3" ht="24.9" customHeight="1" x14ac:dyDescent="0.3">
      <c r="A15" s="489" t="s">
        <v>437</v>
      </c>
      <c r="B15" s="499"/>
      <c r="C15" s="494"/>
    </row>
    <row r="16" spans="1:3" ht="24.9" customHeight="1" x14ac:dyDescent="0.3">
      <c r="A16" s="489" t="s">
        <v>438</v>
      </c>
      <c r="B16" s="499"/>
      <c r="C16" s="494"/>
    </row>
    <row r="17" spans="1:3" ht="24.9" customHeight="1" x14ac:dyDescent="0.3">
      <c r="A17" s="489" t="s">
        <v>439</v>
      </c>
      <c r="B17" s="499"/>
      <c r="C17" s="494"/>
    </row>
    <row r="18" spans="1:3" ht="24.9" customHeight="1" x14ac:dyDescent="0.3">
      <c r="A18" s="488" t="s">
        <v>440</v>
      </c>
      <c r="B18" s="499"/>
      <c r="C18" s="494"/>
    </row>
    <row r="19" spans="1:3" ht="24.9" customHeight="1" x14ac:dyDescent="0.3">
      <c r="A19" s="488" t="s">
        <v>441</v>
      </c>
      <c r="B19" s="499"/>
      <c r="C19" s="494"/>
    </row>
    <row r="20" spans="1:3" ht="24.9" customHeight="1" x14ac:dyDescent="0.3">
      <c r="A20" s="488" t="s">
        <v>442</v>
      </c>
      <c r="B20" s="499"/>
      <c r="C20" s="494"/>
    </row>
    <row r="21" spans="1:3" ht="24.9" customHeight="1" x14ac:dyDescent="0.3">
      <c r="A21" s="488" t="s">
        <v>443</v>
      </c>
      <c r="B21" s="499"/>
      <c r="C21" s="494"/>
    </row>
    <row r="22" spans="1:3" ht="24.9" customHeight="1" thickBot="1" x14ac:dyDescent="0.35">
      <c r="A22" s="500" t="s">
        <v>444</v>
      </c>
      <c r="B22" s="501"/>
      <c r="C22" s="502"/>
    </row>
    <row r="23" spans="1:3" ht="24.9" customHeight="1" thickBot="1" x14ac:dyDescent="0.35">
      <c r="A23" s="503" t="s">
        <v>410</v>
      </c>
      <c r="B23" s="504">
        <f>SUM(B14:B22)</f>
        <v>4928000</v>
      </c>
      <c r="C23" s="505">
        <f>SUM(C14:C22)</f>
        <v>218000</v>
      </c>
    </row>
    <row r="24" spans="1:3" x14ac:dyDescent="0.3">
      <c r="A24" s="483"/>
      <c r="B24" s="483"/>
      <c r="C24" s="483"/>
    </row>
  </sheetData>
  <mergeCells count="4">
    <mergeCell ref="A1:C1"/>
    <mergeCell ref="A3:C3"/>
    <mergeCell ref="A24:C24"/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opLeftCell="A61" workbookViewId="0">
      <selection sqref="A1:F53"/>
    </sheetView>
  </sheetViews>
  <sheetFormatPr defaultRowHeight="14.4" x14ac:dyDescent="0.3"/>
  <cols>
    <col min="1" max="1" width="4.33203125" customWidth="1"/>
    <col min="2" max="2" width="4.6640625" customWidth="1"/>
    <col min="3" max="3" width="6.109375" customWidth="1"/>
    <col min="4" max="4" width="16.33203125" customWidth="1"/>
    <col min="5" max="5" width="35.5546875" customWidth="1"/>
    <col min="6" max="6" width="15.88671875" customWidth="1"/>
  </cols>
  <sheetData>
    <row r="1" spans="1:6" ht="15.6" x14ac:dyDescent="0.3">
      <c r="A1" s="146"/>
      <c r="B1" s="146"/>
      <c r="C1" s="146"/>
      <c r="D1" s="135" t="s">
        <v>450</v>
      </c>
      <c r="E1" s="135"/>
      <c r="F1" s="135"/>
    </row>
    <row r="2" spans="1:6" x14ac:dyDescent="0.3">
      <c r="A2" s="75"/>
      <c r="B2" s="76"/>
      <c r="C2" s="76"/>
      <c r="D2" s="76"/>
      <c r="E2" s="77"/>
      <c r="F2" s="78"/>
    </row>
    <row r="3" spans="1:6" x14ac:dyDescent="0.3">
      <c r="A3" s="147" t="s">
        <v>0</v>
      </c>
      <c r="B3" s="148"/>
      <c r="C3" s="148"/>
      <c r="D3" s="148"/>
      <c r="E3" s="148"/>
      <c r="F3" s="149"/>
    </row>
    <row r="4" spans="1:6" x14ac:dyDescent="0.3">
      <c r="A4" s="147" t="s">
        <v>446</v>
      </c>
      <c r="B4" s="148"/>
      <c r="C4" s="148"/>
      <c r="D4" s="148"/>
      <c r="E4" s="148"/>
      <c r="F4" s="149"/>
    </row>
    <row r="5" spans="1:6" x14ac:dyDescent="0.3">
      <c r="A5" s="147" t="s">
        <v>227</v>
      </c>
      <c r="B5" s="148"/>
      <c r="C5" s="148"/>
      <c r="D5" s="148"/>
      <c r="E5" s="148"/>
      <c r="F5" s="149"/>
    </row>
    <row r="6" spans="1:6" x14ac:dyDescent="0.3">
      <c r="A6" s="71"/>
      <c r="B6" s="72"/>
      <c r="C6" s="72"/>
      <c r="D6" s="72"/>
      <c r="E6" s="72"/>
      <c r="F6" s="79"/>
    </row>
    <row r="7" spans="1:6" ht="16.2" thickBot="1" x14ac:dyDescent="0.35">
      <c r="A7" s="80"/>
      <c r="B7" s="81"/>
      <c r="C7" s="81"/>
      <c r="D7" s="81"/>
      <c r="E7" s="82"/>
      <c r="F7" s="83" t="s">
        <v>1</v>
      </c>
    </row>
    <row r="8" spans="1:6" x14ac:dyDescent="0.3">
      <c r="A8" s="150" t="s">
        <v>314</v>
      </c>
      <c r="B8" s="151"/>
      <c r="C8" s="151"/>
      <c r="D8" s="151"/>
      <c r="E8" s="152"/>
      <c r="F8" s="156" t="s">
        <v>145</v>
      </c>
    </row>
    <row r="9" spans="1:6" x14ac:dyDescent="0.3">
      <c r="A9" s="153"/>
      <c r="B9" s="154"/>
      <c r="C9" s="154"/>
      <c r="D9" s="154"/>
      <c r="E9" s="155"/>
      <c r="F9" s="157"/>
    </row>
    <row r="10" spans="1:6" x14ac:dyDescent="0.3">
      <c r="A10" s="32"/>
      <c r="B10" s="3"/>
      <c r="C10" s="3"/>
      <c r="D10" s="3"/>
      <c r="E10" s="3"/>
      <c r="F10" s="84"/>
    </row>
    <row r="11" spans="1:6" x14ac:dyDescent="0.3">
      <c r="A11" s="85" t="s">
        <v>315</v>
      </c>
      <c r="B11" s="86"/>
      <c r="C11" s="86"/>
      <c r="D11" s="86"/>
      <c r="E11" s="86"/>
      <c r="F11" s="87">
        <f>F12</f>
        <v>4000000</v>
      </c>
    </row>
    <row r="12" spans="1:6" x14ac:dyDescent="0.3">
      <c r="A12" s="33" t="s">
        <v>187</v>
      </c>
      <c r="B12" s="5"/>
      <c r="C12" s="5" t="s">
        <v>188</v>
      </c>
      <c r="D12" s="5"/>
      <c r="E12" s="5"/>
      <c r="F12" s="88">
        <f>F13+F14+F15</f>
        <v>4000000</v>
      </c>
    </row>
    <row r="13" spans="1:6" x14ac:dyDescent="0.3">
      <c r="A13" s="33"/>
      <c r="B13" s="5"/>
      <c r="C13" s="2" t="s">
        <v>189</v>
      </c>
      <c r="D13" s="2" t="s">
        <v>316</v>
      </c>
      <c r="E13" s="5"/>
      <c r="F13" s="89">
        <v>900000</v>
      </c>
    </row>
    <row r="14" spans="1:6" x14ac:dyDescent="0.3">
      <c r="A14" s="34"/>
      <c r="B14" s="2"/>
      <c r="C14" s="2" t="s">
        <v>193</v>
      </c>
      <c r="D14" s="2" t="s">
        <v>317</v>
      </c>
      <c r="E14" s="2"/>
      <c r="F14" s="89">
        <v>3000000</v>
      </c>
    </row>
    <row r="15" spans="1:6" x14ac:dyDescent="0.3">
      <c r="A15" s="34"/>
      <c r="B15" s="2"/>
      <c r="C15" s="2" t="s">
        <v>267</v>
      </c>
      <c r="D15" s="2" t="s">
        <v>268</v>
      </c>
      <c r="E15" s="2"/>
      <c r="F15" s="89">
        <v>100000</v>
      </c>
    </row>
    <row r="16" spans="1:6" x14ac:dyDescent="0.3">
      <c r="A16" s="35" t="s">
        <v>318</v>
      </c>
      <c r="B16" s="4"/>
      <c r="C16" s="4"/>
      <c r="D16" s="4"/>
      <c r="E16" s="4"/>
      <c r="F16" s="90">
        <f>SUM(F17)</f>
        <v>63850000</v>
      </c>
    </row>
    <row r="17" spans="1:6" x14ac:dyDescent="0.3">
      <c r="A17" s="33" t="s">
        <v>175</v>
      </c>
      <c r="B17" s="5"/>
      <c r="C17" s="5" t="s">
        <v>176</v>
      </c>
      <c r="D17" s="5"/>
      <c r="E17" s="5"/>
      <c r="F17" s="91">
        <f>F18+F21+F26+F24</f>
        <v>63850000</v>
      </c>
    </row>
    <row r="18" spans="1:6" x14ac:dyDescent="0.3">
      <c r="A18" s="34"/>
      <c r="B18" s="5" t="s">
        <v>177</v>
      </c>
      <c r="C18" s="5"/>
      <c r="D18" s="5" t="s">
        <v>178</v>
      </c>
      <c r="E18" s="5"/>
      <c r="F18" s="91">
        <f>F19+F20</f>
        <v>11500000</v>
      </c>
    </row>
    <row r="19" spans="1:6" x14ac:dyDescent="0.3">
      <c r="A19" s="34"/>
      <c r="B19" s="5"/>
      <c r="C19" s="5"/>
      <c r="D19" s="5"/>
      <c r="E19" s="2" t="s">
        <v>297</v>
      </c>
      <c r="F19" s="92">
        <v>6000000</v>
      </c>
    </row>
    <row r="20" spans="1:6" x14ac:dyDescent="0.3">
      <c r="A20" s="34"/>
      <c r="B20" s="2"/>
      <c r="C20" s="2"/>
      <c r="D20" s="2"/>
      <c r="E20" s="2" t="s">
        <v>228</v>
      </c>
      <c r="F20" s="92">
        <v>5500000</v>
      </c>
    </row>
    <row r="21" spans="1:6" x14ac:dyDescent="0.3">
      <c r="A21" s="33"/>
      <c r="B21" s="5" t="s">
        <v>179</v>
      </c>
      <c r="C21" s="5"/>
      <c r="D21" s="5" t="s">
        <v>180</v>
      </c>
      <c r="E21" s="5"/>
      <c r="F21" s="91">
        <f>F22</f>
        <v>52000000</v>
      </c>
    </row>
    <row r="22" spans="1:6" x14ac:dyDescent="0.3">
      <c r="A22" s="33"/>
      <c r="B22" s="2"/>
      <c r="C22" s="2" t="s">
        <v>181</v>
      </c>
      <c r="D22" s="2" t="s">
        <v>182</v>
      </c>
      <c r="E22" s="2"/>
      <c r="F22" s="92">
        <f>SUM(F23)</f>
        <v>52000000</v>
      </c>
    </row>
    <row r="23" spans="1:6" x14ac:dyDescent="0.3">
      <c r="A23" s="33"/>
      <c r="B23" s="2"/>
      <c r="C23" s="2"/>
      <c r="D23" s="2"/>
      <c r="E23" s="2" t="s">
        <v>183</v>
      </c>
      <c r="F23" s="92">
        <v>52000000</v>
      </c>
    </row>
    <row r="24" spans="1:6" x14ac:dyDescent="0.3">
      <c r="A24" s="33"/>
      <c r="B24" s="2"/>
      <c r="C24" s="5" t="s">
        <v>184</v>
      </c>
      <c r="D24" s="5" t="s">
        <v>185</v>
      </c>
      <c r="E24" s="5"/>
      <c r="F24" s="91">
        <f>F25</f>
        <v>200000</v>
      </c>
    </row>
    <row r="25" spans="1:6" x14ac:dyDescent="0.3">
      <c r="A25" s="33"/>
      <c r="B25" s="2"/>
      <c r="C25" s="2"/>
      <c r="D25" s="2" t="s">
        <v>298</v>
      </c>
      <c r="E25" s="107"/>
      <c r="F25" s="92">
        <v>200000</v>
      </c>
    </row>
    <row r="26" spans="1:6" x14ac:dyDescent="0.3">
      <c r="A26" s="33"/>
      <c r="B26" s="5" t="s">
        <v>253</v>
      </c>
      <c r="C26" s="2"/>
      <c r="D26" s="5" t="s">
        <v>254</v>
      </c>
      <c r="E26" s="38"/>
      <c r="F26" s="91">
        <f>F27</f>
        <v>150000</v>
      </c>
    </row>
    <row r="27" spans="1:6" x14ac:dyDescent="0.3">
      <c r="A27" s="34"/>
      <c r="B27" s="2"/>
      <c r="C27" s="2" t="s">
        <v>253</v>
      </c>
      <c r="D27" s="2" t="s">
        <v>186</v>
      </c>
      <c r="F27" s="92">
        <v>150000</v>
      </c>
    </row>
    <row r="28" spans="1:6" x14ac:dyDescent="0.3">
      <c r="A28" s="85" t="s">
        <v>78</v>
      </c>
      <c r="B28" s="93"/>
      <c r="C28" s="93"/>
      <c r="D28" s="93"/>
      <c r="E28" s="93"/>
      <c r="F28" s="90">
        <f>SUM(F29)</f>
        <v>200000</v>
      </c>
    </row>
    <row r="29" spans="1:6" x14ac:dyDescent="0.3">
      <c r="A29" s="33" t="s">
        <v>187</v>
      </c>
      <c r="B29" s="5"/>
      <c r="C29" s="5" t="s">
        <v>188</v>
      </c>
      <c r="D29" s="5"/>
      <c r="E29" s="5"/>
      <c r="F29" s="91">
        <f>F30</f>
        <v>200000</v>
      </c>
    </row>
    <row r="30" spans="1:6" x14ac:dyDescent="0.3">
      <c r="A30" s="33"/>
      <c r="B30" s="5"/>
      <c r="C30" s="2" t="s">
        <v>189</v>
      </c>
      <c r="D30" s="2" t="s">
        <v>319</v>
      </c>
      <c r="E30" s="2"/>
      <c r="F30" s="92">
        <v>200000</v>
      </c>
    </row>
    <row r="31" spans="1:6" x14ac:dyDescent="0.3">
      <c r="A31" s="35" t="s">
        <v>229</v>
      </c>
      <c r="B31" s="4"/>
      <c r="C31" s="4"/>
      <c r="D31" s="4"/>
      <c r="E31" s="4"/>
      <c r="F31" s="90">
        <f>F32+F41</f>
        <v>84642471</v>
      </c>
    </row>
    <row r="32" spans="1:6" x14ac:dyDescent="0.3">
      <c r="A32" s="33" t="s">
        <v>146</v>
      </c>
      <c r="B32" s="5"/>
      <c r="C32" s="5" t="s">
        <v>147</v>
      </c>
      <c r="D32" s="5"/>
      <c r="E32" s="2"/>
      <c r="F32" s="91">
        <f>F33</f>
        <v>84642471</v>
      </c>
    </row>
    <row r="33" spans="1:6" x14ac:dyDescent="0.3">
      <c r="A33" s="34"/>
      <c r="B33" s="2" t="s">
        <v>148</v>
      </c>
      <c r="C33" s="2"/>
      <c r="D33" s="2" t="s">
        <v>149</v>
      </c>
      <c r="E33" s="2"/>
      <c r="F33" s="92">
        <f>SUM(F34:F40)</f>
        <v>84642471</v>
      </c>
    </row>
    <row r="34" spans="1:6" x14ac:dyDescent="0.3">
      <c r="A34" s="33"/>
      <c r="B34" s="5"/>
      <c r="C34" s="2" t="s">
        <v>150</v>
      </c>
      <c r="D34" s="2" t="s">
        <v>151</v>
      </c>
      <c r="E34" s="2"/>
      <c r="F34" s="92">
        <v>18286558</v>
      </c>
    </row>
    <row r="35" spans="1:6" x14ac:dyDescent="0.3">
      <c r="A35" s="34"/>
      <c r="B35" s="2"/>
      <c r="C35" s="2" t="s">
        <v>158</v>
      </c>
      <c r="D35" s="2" t="s">
        <v>320</v>
      </c>
      <c r="E35" s="2"/>
      <c r="F35" s="92">
        <v>44278570</v>
      </c>
    </row>
    <row r="36" spans="1:6" x14ac:dyDescent="0.3">
      <c r="A36" s="34"/>
      <c r="B36" s="2"/>
      <c r="C36" s="2" t="s">
        <v>160</v>
      </c>
      <c r="D36" s="2" t="s">
        <v>321</v>
      </c>
      <c r="E36" s="2"/>
      <c r="F36" s="92">
        <v>5142300</v>
      </c>
    </row>
    <row r="37" spans="1:6" x14ac:dyDescent="0.3">
      <c r="A37" s="34"/>
      <c r="B37" s="2"/>
      <c r="C37" s="2" t="s">
        <v>250</v>
      </c>
      <c r="D37" s="2" t="s">
        <v>251</v>
      </c>
      <c r="E37" s="2"/>
      <c r="F37" s="92">
        <v>14665043</v>
      </c>
    </row>
    <row r="38" spans="1:6" x14ac:dyDescent="0.3">
      <c r="A38" s="34"/>
      <c r="B38" s="2"/>
      <c r="C38" s="2" t="s">
        <v>162</v>
      </c>
      <c r="D38" s="2" t="s">
        <v>163</v>
      </c>
      <c r="E38" s="2"/>
      <c r="F38" s="92">
        <v>2270000</v>
      </c>
    </row>
    <row r="39" spans="1:6" x14ac:dyDescent="0.3">
      <c r="A39" s="34"/>
      <c r="B39" s="2"/>
      <c r="C39" s="2" t="s">
        <v>164</v>
      </c>
      <c r="D39" s="2" t="s">
        <v>322</v>
      </c>
      <c r="E39" s="2"/>
      <c r="F39" s="92">
        <v>0</v>
      </c>
    </row>
    <row r="40" spans="1:6" x14ac:dyDescent="0.3">
      <c r="A40" s="34"/>
      <c r="B40" s="2"/>
      <c r="C40" s="2" t="s">
        <v>323</v>
      </c>
      <c r="D40" s="2" t="s">
        <v>324</v>
      </c>
      <c r="E40" s="2"/>
      <c r="F40" s="92">
        <v>0</v>
      </c>
    </row>
    <row r="41" spans="1:6" x14ac:dyDescent="0.3">
      <c r="A41" s="33" t="s">
        <v>172</v>
      </c>
      <c r="B41" s="5"/>
      <c r="C41" s="5" t="s">
        <v>173</v>
      </c>
      <c r="D41" s="5"/>
      <c r="E41" s="5"/>
      <c r="F41" s="91">
        <f>F42</f>
        <v>0</v>
      </c>
    </row>
    <row r="42" spans="1:6" x14ac:dyDescent="0.3">
      <c r="A42" s="34"/>
      <c r="B42" s="2" t="s">
        <v>230</v>
      </c>
      <c r="C42" s="2"/>
      <c r="D42" s="2" t="s">
        <v>331</v>
      </c>
      <c r="E42" s="2"/>
      <c r="F42" s="92">
        <v>0</v>
      </c>
    </row>
    <row r="43" spans="1:6" x14ac:dyDescent="0.3">
      <c r="A43" s="35" t="s">
        <v>325</v>
      </c>
      <c r="B43" s="4"/>
      <c r="C43" s="4"/>
      <c r="D43" s="4"/>
      <c r="E43" s="4"/>
      <c r="F43" s="90">
        <f>SUM(F44)</f>
        <v>59699000</v>
      </c>
    </row>
    <row r="44" spans="1:6" x14ac:dyDescent="0.3">
      <c r="A44" s="33" t="s">
        <v>206</v>
      </c>
      <c r="B44" s="5"/>
      <c r="C44" s="5" t="s">
        <v>207</v>
      </c>
      <c r="D44" s="5"/>
      <c r="E44" s="5"/>
      <c r="F44" s="91">
        <f>SUM(F45)</f>
        <v>59699000</v>
      </c>
    </row>
    <row r="45" spans="1:6" x14ac:dyDescent="0.3">
      <c r="A45" s="34"/>
      <c r="B45" s="2" t="s">
        <v>208</v>
      </c>
      <c r="C45" s="2"/>
      <c r="D45" s="2" t="s">
        <v>209</v>
      </c>
      <c r="E45" s="2"/>
      <c r="F45" s="92">
        <f>F46</f>
        <v>59699000</v>
      </c>
    </row>
    <row r="46" spans="1:6" x14ac:dyDescent="0.3">
      <c r="A46" s="34"/>
      <c r="B46" s="2"/>
      <c r="C46" s="2" t="s">
        <v>210</v>
      </c>
      <c r="D46" s="2"/>
      <c r="E46" s="2" t="s">
        <v>211</v>
      </c>
      <c r="F46" s="92">
        <v>59699000</v>
      </c>
    </row>
    <row r="47" spans="1:6" x14ac:dyDescent="0.3">
      <c r="A47" s="34"/>
      <c r="B47" s="2"/>
      <c r="C47" s="2" t="s">
        <v>212</v>
      </c>
      <c r="D47" s="2"/>
      <c r="E47" s="2" t="s">
        <v>326</v>
      </c>
      <c r="F47" s="92">
        <v>0</v>
      </c>
    </row>
    <row r="48" spans="1:6" x14ac:dyDescent="0.3">
      <c r="A48" s="85" t="s">
        <v>80</v>
      </c>
      <c r="B48" s="93"/>
      <c r="C48" s="93"/>
      <c r="D48" s="94"/>
      <c r="E48" s="95"/>
      <c r="F48" s="90">
        <f>F49</f>
        <v>2700000</v>
      </c>
    </row>
    <row r="49" spans="1:6" x14ac:dyDescent="0.3">
      <c r="A49" s="33" t="s">
        <v>146</v>
      </c>
      <c r="B49" s="5"/>
      <c r="C49" s="5" t="s">
        <v>147</v>
      </c>
      <c r="D49" s="5"/>
      <c r="E49" s="2"/>
      <c r="F49" s="91">
        <f>F50</f>
        <v>2700000</v>
      </c>
    </row>
    <row r="50" spans="1:6" x14ac:dyDescent="0.3">
      <c r="A50" s="34"/>
      <c r="B50" s="2" t="s">
        <v>169</v>
      </c>
      <c r="C50" s="2"/>
      <c r="D50" s="2" t="s">
        <v>170</v>
      </c>
      <c r="E50" s="2"/>
      <c r="F50" s="92">
        <v>2700000</v>
      </c>
    </row>
    <row r="51" spans="1:6" x14ac:dyDescent="0.3">
      <c r="A51" s="85" t="s">
        <v>92</v>
      </c>
      <c r="B51" s="93"/>
      <c r="C51" s="93"/>
      <c r="D51" s="93"/>
      <c r="E51" s="93"/>
      <c r="F51" s="90">
        <f>F52</f>
        <v>10907136</v>
      </c>
    </row>
    <row r="52" spans="1:6" x14ac:dyDescent="0.3">
      <c r="A52" s="33" t="s">
        <v>203</v>
      </c>
      <c r="B52" s="5"/>
      <c r="C52" s="5" t="s">
        <v>204</v>
      </c>
      <c r="D52" s="5"/>
      <c r="E52" s="5"/>
      <c r="F52" s="91">
        <f>F53</f>
        <v>10907136</v>
      </c>
    </row>
    <row r="53" spans="1:6" ht="25.5" customHeight="1" x14ac:dyDescent="0.3">
      <c r="A53" s="34"/>
      <c r="B53" s="2" t="s">
        <v>205</v>
      </c>
      <c r="C53" s="2"/>
      <c r="D53" s="144" t="s">
        <v>333</v>
      </c>
      <c r="E53" s="145"/>
      <c r="F53" s="92">
        <v>10907136</v>
      </c>
    </row>
    <row r="54" spans="1:6" x14ac:dyDescent="0.3">
      <c r="A54" s="85" t="s">
        <v>94</v>
      </c>
      <c r="B54" s="93"/>
      <c r="C54" s="93"/>
      <c r="D54" s="93"/>
      <c r="E54" s="93"/>
      <c r="F54" s="90">
        <f>F55</f>
        <v>9200000</v>
      </c>
    </row>
    <row r="55" spans="1:6" x14ac:dyDescent="0.3">
      <c r="A55" s="33" t="s">
        <v>146</v>
      </c>
      <c r="B55" s="5"/>
      <c r="C55" s="5" t="s">
        <v>147</v>
      </c>
      <c r="D55" s="5"/>
      <c r="E55" s="2"/>
      <c r="F55" s="91">
        <f>SUM(F56)</f>
        <v>9200000</v>
      </c>
    </row>
    <row r="56" spans="1:6" x14ac:dyDescent="0.3">
      <c r="A56" s="34"/>
      <c r="B56" s="2" t="s">
        <v>169</v>
      </c>
      <c r="C56" s="2"/>
      <c r="D56" s="2" t="s">
        <v>328</v>
      </c>
      <c r="E56" s="2"/>
      <c r="F56" s="92">
        <f>F57</f>
        <v>9200000</v>
      </c>
    </row>
    <row r="57" spans="1:6" x14ac:dyDescent="0.3">
      <c r="A57" s="34"/>
      <c r="B57" s="2"/>
      <c r="C57" s="2"/>
      <c r="D57" s="2"/>
      <c r="E57" s="2" t="s">
        <v>335</v>
      </c>
      <c r="F57" s="92">
        <v>9200000</v>
      </c>
    </row>
    <row r="58" spans="1:6" x14ac:dyDescent="0.3">
      <c r="A58" s="85" t="s">
        <v>110</v>
      </c>
      <c r="B58" s="93"/>
      <c r="C58" s="93"/>
      <c r="D58" s="93"/>
      <c r="E58" s="93"/>
      <c r="F58" s="90">
        <f>F61+F63+F59</f>
        <v>9348468</v>
      </c>
    </row>
    <row r="59" spans="1:6" x14ac:dyDescent="0.3">
      <c r="A59" s="108" t="s">
        <v>146</v>
      </c>
      <c r="B59" s="109"/>
      <c r="C59" s="109" t="s">
        <v>336</v>
      </c>
      <c r="D59" s="109"/>
      <c r="E59" s="109"/>
      <c r="F59" s="110">
        <f>F60</f>
        <v>593928</v>
      </c>
    </row>
    <row r="60" spans="1:6" x14ac:dyDescent="0.3">
      <c r="A60" s="108"/>
      <c r="B60" s="109" t="s">
        <v>169</v>
      </c>
      <c r="C60" s="109" t="s">
        <v>337</v>
      </c>
      <c r="D60" s="109"/>
      <c r="E60" s="109"/>
      <c r="F60" s="110">
        <v>593928</v>
      </c>
    </row>
    <row r="61" spans="1:6" x14ac:dyDescent="0.3">
      <c r="A61" s="33" t="s">
        <v>187</v>
      </c>
      <c r="B61" s="5"/>
      <c r="C61" s="5" t="s">
        <v>188</v>
      </c>
      <c r="D61" s="5"/>
      <c r="E61" s="5"/>
      <c r="F61" s="96">
        <f>SUM(F62:F62)</f>
        <v>1000000</v>
      </c>
    </row>
    <row r="62" spans="1:6" x14ac:dyDescent="0.3">
      <c r="A62" s="34"/>
      <c r="B62" s="2"/>
      <c r="C62" s="2" t="s">
        <v>189</v>
      </c>
      <c r="D62" s="2" t="s">
        <v>327</v>
      </c>
      <c r="E62" s="42"/>
      <c r="F62" s="97">
        <v>1000000</v>
      </c>
    </row>
    <row r="63" spans="1:6" x14ac:dyDescent="0.3">
      <c r="A63" s="33" t="s">
        <v>199</v>
      </c>
      <c r="B63" s="5"/>
      <c r="C63" s="5" t="s">
        <v>200</v>
      </c>
      <c r="D63" s="5"/>
      <c r="E63" s="39"/>
      <c r="F63" s="67">
        <f>F64</f>
        <v>7754540</v>
      </c>
    </row>
    <row r="64" spans="1:6" x14ac:dyDescent="0.3">
      <c r="A64" s="34"/>
      <c r="B64" s="2" t="s">
        <v>201</v>
      </c>
      <c r="C64" s="2" t="s">
        <v>334</v>
      </c>
      <c r="D64" s="2"/>
      <c r="E64" s="42"/>
      <c r="F64" s="1">
        <v>7754540</v>
      </c>
    </row>
    <row r="65" spans="1:6" x14ac:dyDescent="0.3">
      <c r="A65" s="85" t="s">
        <v>329</v>
      </c>
      <c r="B65" s="93"/>
      <c r="C65" s="93"/>
      <c r="D65" s="93"/>
      <c r="E65" s="95"/>
      <c r="F65" s="106">
        <f>F66</f>
        <v>1200000</v>
      </c>
    </row>
    <row r="66" spans="1:6" x14ac:dyDescent="0.3">
      <c r="A66" s="33" t="s">
        <v>187</v>
      </c>
      <c r="B66" s="5"/>
      <c r="C66" s="5" t="s">
        <v>188</v>
      </c>
      <c r="D66" s="5"/>
      <c r="E66" s="5"/>
      <c r="F66" s="92">
        <f>SUM(F67:F67)</f>
        <v>1200000</v>
      </c>
    </row>
    <row r="67" spans="1:6" x14ac:dyDescent="0.3">
      <c r="A67" s="34"/>
      <c r="B67" s="2"/>
      <c r="C67" s="2" t="s">
        <v>195</v>
      </c>
      <c r="D67" s="2" t="s">
        <v>330</v>
      </c>
      <c r="E67" s="2"/>
      <c r="F67" s="92">
        <v>1200000</v>
      </c>
    </row>
    <row r="68" spans="1:6" x14ac:dyDescent="0.3">
      <c r="A68" s="35"/>
      <c r="B68" s="4"/>
      <c r="C68" s="4" t="s">
        <v>214</v>
      </c>
      <c r="D68" s="4"/>
      <c r="E68" s="4"/>
      <c r="F68" s="90">
        <f>F11+F16+F28+F31+F43+F51+F54+F58+F65+F48</f>
        <v>245747075</v>
      </c>
    </row>
    <row r="69" spans="1:6" x14ac:dyDescent="0.3">
      <c r="A69" s="98" t="s">
        <v>146</v>
      </c>
      <c r="B69" s="99"/>
      <c r="C69" s="99" t="s">
        <v>147</v>
      </c>
      <c r="D69" s="99"/>
      <c r="E69" s="100"/>
      <c r="F69" s="101">
        <f>F32+F49+F55+F59</f>
        <v>97136399</v>
      </c>
    </row>
    <row r="70" spans="1:6" x14ac:dyDescent="0.3">
      <c r="A70" s="98" t="s">
        <v>172</v>
      </c>
      <c r="B70" s="99"/>
      <c r="C70" s="99" t="s">
        <v>173</v>
      </c>
      <c r="D70" s="99"/>
      <c r="E70" s="99"/>
      <c r="F70" s="101">
        <f>F41</f>
        <v>0</v>
      </c>
    </row>
    <row r="71" spans="1:6" x14ac:dyDescent="0.3">
      <c r="A71" s="98" t="s">
        <v>175</v>
      </c>
      <c r="B71" s="99"/>
      <c r="C71" s="99" t="s">
        <v>176</v>
      </c>
      <c r="D71" s="99"/>
      <c r="E71" s="99"/>
      <c r="F71" s="101">
        <f>F17</f>
        <v>63850000</v>
      </c>
    </row>
    <row r="72" spans="1:6" x14ac:dyDescent="0.3">
      <c r="A72" s="98" t="s">
        <v>187</v>
      </c>
      <c r="B72" s="99"/>
      <c r="C72" s="99" t="s">
        <v>188</v>
      </c>
      <c r="D72" s="99"/>
      <c r="E72" s="99"/>
      <c r="F72" s="101">
        <f>F12+F29+F61+F66</f>
        <v>6400000</v>
      </c>
    </row>
    <row r="73" spans="1:6" x14ac:dyDescent="0.3">
      <c r="A73" s="98" t="s">
        <v>197</v>
      </c>
      <c r="B73" s="99"/>
      <c r="C73" s="99" t="s">
        <v>198</v>
      </c>
      <c r="D73" s="99"/>
      <c r="E73" s="99"/>
      <c r="F73" s="101"/>
    </row>
    <row r="74" spans="1:6" x14ac:dyDescent="0.3">
      <c r="A74" s="98" t="s">
        <v>199</v>
      </c>
      <c r="B74" s="99"/>
      <c r="C74" s="99" t="s">
        <v>200</v>
      </c>
      <c r="D74" s="99"/>
      <c r="E74" s="99"/>
      <c r="F74" s="101">
        <f>F63</f>
        <v>7754540</v>
      </c>
    </row>
    <row r="75" spans="1:6" x14ac:dyDescent="0.3">
      <c r="A75" s="98" t="s">
        <v>203</v>
      </c>
      <c r="B75" s="99"/>
      <c r="C75" s="99" t="s">
        <v>204</v>
      </c>
      <c r="D75" s="99"/>
      <c r="E75" s="99"/>
      <c r="F75" s="101">
        <f>F52</f>
        <v>10907136</v>
      </c>
    </row>
    <row r="76" spans="1:6" x14ac:dyDescent="0.3">
      <c r="A76" s="98" t="s">
        <v>206</v>
      </c>
      <c r="B76" s="99"/>
      <c r="C76" s="99" t="s">
        <v>207</v>
      </c>
      <c r="D76" s="99"/>
      <c r="E76" s="99"/>
      <c r="F76" s="101">
        <f>F43</f>
        <v>59699000</v>
      </c>
    </row>
    <row r="77" spans="1:6" ht="15" thickBot="1" x14ac:dyDescent="0.35">
      <c r="A77" s="102"/>
      <c r="B77" s="103"/>
      <c r="C77" s="104" t="s">
        <v>214</v>
      </c>
      <c r="D77" s="103"/>
      <c r="E77" s="103"/>
      <c r="F77" s="105">
        <f>SUM(F69:F76)</f>
        <v>245747075</v>
      </c>
    </row>
  </sheetData>
  <mergeCells count="8">
    <mergeCell ref="D53:E53"/>
    <mergeCell ref="A1:C1"/>
    <mergeCell ref="D1:F1"/>
    <mergeCell ref="A3:F3"/>
    <mergeCell ref="A4:F4"/>
    <mergeCell ref="A5:F5"/>
    <mergeCell ref="A8:E9"/>
    <mergeCell ref="F8:F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zoomScaleNormal="100" zoomScaleSheetLayoutView="100" workbookViewId="0">
      <selection activeCell="I16" sqref="I16"/>
    </sheetView>
  </sheetViews>
  <sheetFormatPr defaultRowHeight="14.4" x14ac:dyDescent="0.3"/>
  <cols>
    <col min="1" max="1" width="3.33203125" customWidth="1"/>
    <col min="2" max="2" width="4.6640625" customWidth="1"/>
    <col min="3" max="3" width="6" customWidth="1"/>
    <col min="5" max="5" width="39.44140625" customWidth="1"/>
    <col min="6" max="6" width="16.33203125" customWidth="1"/>
  </cols>
  <sheetData>
    <row r="1" spans="1:6" x14ac:dyDescent="0.3">
      <c r="A1" s="159" t="s">
        <v>451</v>
      </c>
      <c r="B1" s="160"/>
      <c r="C1" s="160"/>
      <c r="D1" s="160"/>
      <c r="E1" s="160"/>
      <c r="F1" s="160"/>
    </row>
    <row r="2" spans="1:6" x14ac:dyDescent="0.3">
      <c r="A2" s="147" t="s">
        <v>0</v>
      </c>
      <c r="B2" s="148"/>
      <c r="C2" s="148"/>
      <c r="D2" s="148"/>
      <c r="E2" s="148"/>
      <c r="F2" s="148"/>
    </row>
    <row r="3" spans="1:6" x14ac:dyDescent="0.3">
      <c r="A3" s="147" t="s">
        <v>304</v>
      </c>
      <c r="B3" s="148"/>
      <c r="C3" s="148"/>
      <c r="D3" s="148"/>
      <c r="E3" s="148"/>
      <c r="F3" s="148"/>
    </row>
    <row r="4" spans="1:6" ht="16.2" thickBot="1" x14ac:dyDescent="0.35">
      <c r="A4" s="68"/>
      <c r="B4" s="38"/>
      <c r="C4" s="38"/>
      <c r="D4" s="38"/>
      <c r="E4" s="31"/>
      <c r="F4" s="59" t="s">
        <v>1</v>
      </c>
    </row>
    <row r="5" spans="1:6" x14ac:dyDescent="0.3">
      <c r="A5" s="188" t="s">
        <v>144</v>
      </c>
      <c r="B5" s="151"/>
      <c r="C5" s="151"/>
      <c r="D5" s="151"/>
      <c r="E5" s="151"/>
      <c r="F5" s="189" t="s">
        <v>145</v>
      </c>
    </row>
    <row r="6" spans="1:6" x14ac:dyDescent="0.3">
      <c r="A6" s="153"/>
      <c r="B6" s="190"/>
      <c r="C6" s="190"/>
      <c r="D6" s="190"/>
      <c r="E6" s="190"/>
      <c r="F6" s="191"/>
    </row>
    <row r="7" spans="1:6" x14ac:dyDescent="0.3">
      <c r="A7" s="161"/>
      <c r="B7" s="162"/>
      <c r="C7" s="162"/>
      <c r="D7" s="162"/>
      <c r="E7" s="162"/>
      <c r="F7" s="191"/>
    </row>
    <row r="8" spans="1:6" x14ac:dyDescent="0.3">
      <c r="A8" s="32"/>
      <c r="B8" s="3"/>
      <c r="C8" s="3"/>
      <c r="D8" s="3"/>
      <c r="E8" s="3"/>
      <c r="F8" s="84"/>
    </row>
    <row r="9" spans="1:6" x14ac:dyDescent="0.3">
      <c r="A9" s="35" t="s">
        <v>146</v>
      </c>
      <c r="B9" s="4"/>
      <c r="C9" s="4" t="s">
        <v>147</v>
      </c>
      <c r="D9" s="4"/>
      <c r="E9" s="4"/>
      <c r="F9" s="192">
        <f>F10+F24+F26</f>
        <v>97136399</v>
      </c>
    </row>
    <row r="10" spans="1:6" x14ac:dyDescent="0.3">
      <c r="A10" s="34"/>
      <c r="B10" s="5" t="s">
        <v>148</v>
      </c>
      <c r="C10" s="5"/>
      <c r="D10" s="5" t="s">
        <v>149</v>
      </c>
      <c r="E10" s="5"/>
      <c r="F10" s="193">
        <f>F11+F19+F20+F21+F22</f>
        <v>84642471</v>
      </c>
    </row>
    <row r="11" spans="1:6" x14ac:dyDescent="0.3">
      <c r="A11" s="33"/>
      <c r="B11" s="5"/>
      <c r="C11" s="2" t="s">
        <v>150</v>
      </c>
      <c r="D11" s="2" t="s">
        <v>151</v>
      </c>
      <c r="E11" s="2"/>
      <c r="F11" s="194">
        <f>F12+F13+F14+F15+F16+F17+F18</f>
        <v>18286558</v>
      </c>
    </row>
    <row r="12" spans="1:6" x14ac:dyDescent="0.3">
      <c r="A12" s="33"/>
      <c r="B12" s="5"/>
      <c r="C12" s="2"/>
      <c r="D12" s="2"/>
      <c r="E12" s="2" t="s">
        <v>152</v>
      </c>
      <c r="F12" s="194">
        <v>1976000</v>
      </c>
    </row>
    <row r="13" spans="1:6" x14ac:dyDescent="0.3">
      <c r="A13" s="33"/>
      <c r="B13" s="5"/>
      <c r="C13" s="2"/>
      <c r="D13" s="2"/>
      <c r="E13" s="2" t="s">
        <v>153</v>
      </c>
      <c r="F13" s="194">
        <v>5092000</v>
      </c>
    </row>
    <row r="14" spans="1:6" x14ac:dyDescent="0.3">
      <c r="A14" s="33"/>
      <c r="B14" s="5"/>
      <c r="C14" s="2"/>
      <c r="D14" s="2"/>
      <c r="E14" s="2" t="s">
        <v>154</v>
      </c>
      <c r="F14" s="194">
        <v>1091570</v>
      </c>
    </row>
    <row r="15" spans="1:6" x14ac:dyDescent="0.3">
      <c r="A15" s="33"/>
      <c r="B15" s="5"/>
      <c r="C15" s="2"/>
      <c r="D15" s="2"/>
      <c r="E15" s="2" t="s">
        <v>155</v>
      </c>
      <c r="F15" s="194">
        <v>1176735</v>
      </c>
    </row>
    <row r="16" spans="1:6" x14ac:dyDescent="0.3">
      <c r="A16" s="33"/>
      <c r="B16" s="5"/>
      <c r="C16" s="2"/>
      <c r="D16" s="2"/>
      <c r="E16" s="2" t="s">
        <v>156</v>
      </c>
      <c r="F16" s="194">
        <v>4800000</v>
      </c>
    </row>
    <row r="17" spans="1:6" x14ac:dyDescent="0.3">
      <c r="A17" s="33"/>
      <c r="B17" s="5"/>
      <c r="C17" s="2"/>
      <c r="D17" s="2"/>
      <c r="E17" s="2" t="s">
        <v>157</v>
      </c>
      <c r="F17" s="194">
        <v>234600</v>
      </c>
    </row>
    <row r="18" spans="1:6" x14ac:dyDescent="0.3">
      <c r="A18" s="33"/>
      <c r="B18" s="5"/>
      <c r="C18" s="2"/>
      <c r="D18" s="2"/>
      <c r="E18" s="2" t="s">
        <v>300</v>
      </c>
      <c r="F18" s="194">
        <v>3915653</v>
      </c>
    </row>
    <row r="19" spans="1:6" x14ac:dyDescent="0.3">
      <c r="A19" s="34"/>
      <c r="B19" s="2"/>
      <c r="C19" s="2" t="s">
        <v>158</v>
      </c>
      <c r="D19" s="2" t="s">
        <v>159</v>
      </c>
      <c r="E19" s="2"/>
      <c r="F19" s="194">
        <v>44278570</v>
      </c>
    </row>
    <row r="20" spans="1:6" x14ac:dyDescent="0.3">
      <c r="A20" s="34"/>
      <c r="B20" s="2"/>
      <c r="C20" s="2" t="s">
        <v>160</v>
      </c>
      <c r="D20" s="2" t="s">
        <v>161</v>
      </c>
      <c r="E20" s="2"/>
      <c r="F20" s="194">
        <v>5142300</v>
      </c>
    </row>
    <row r="21" spans="1:6" x14ac:dyDescent="0.3">
      <c r="A21" s="34"/>
      <c r="B21" s="2"/>
      <c r="C21" s="2" t="s">
        <v>250</v>
      </c>
      <c r="D21" s="2" t="s">
        <v>251</v>
      </c>
      <c r="E21" s="2"/>
      <c r="F21" s="194">
        <v>14665043</v>
      </c>
    </row>
    <row r="22" spans="1:6" x14ac:dyDescent="0.3">
      <c r="A22" s="34"/>
      <c r="B22" s="2"/>
      <c r="C22" s="2" t="s">
        <v>162</v>
      </c>
      <c r="D22" s="2" t="s">
        <v>163</v>
      </c>
      <c r="E22" s="2"/>
      <c r="F22" s="194">
        <v>2270000</v>
      </c>
    </row>
    <row r="23" spans="1:6" x14ac:dyDescent="0.3">
      <c r="A23" s="34"/>
      <c r="B23" s="2"/>
      <c r="C23" s="2" t="s">
        <v>164</v>
      </c>
      <c r="D23" s="2" t="s">
        <v>165</v>
      </c>
      <c r="E23" s="2"/>
      <c r="F23" s="194"/>
    </row>
    <row r="24" spans="1:6" x14ac:dyDescent="0.3">
      <c r="A24" s="34"/>
      <c r="B24" s="5" t="s">
        <v>166</v>
      </c>
      <c r="C24" s="5"/>
      <c r="D24" s="5" t="s">
        <v>167</v>
      </c>
      <c r="E24" s="5"/>
      <c r="F24" s="193">
        <f>F25</f>
        <v>0</v>
      </c>
    </row>
    <row r="25" spans="1:6" x14ac:dyDescent="0.3">
      <c r="A25" s="34"/>
      <c r="B25" s="2"/>
      <c r="C25" s="2"/>
      <c r="D25" s="2"/>
      <c r="E25" s="2" t="s">
        <v>168</v>
      </c>
      <c r="F25" s="194">
        <v>0</v>
      </c>
    </row>
    <row r="26" spans="1:6" x14ac:dyDescent="0.3">
      <c r="A26" s="34"/>
      <c r="B26" s="5" t="s">
        <v>169</v>
      </c>
      <c r="C26" s="5"/>
      <c r="D26" s="5" t="s">
        <v>170</v>
      </c>
      <c r="E26" s="5"/>
      <c r="F26" s="193">
        <f>F27+F28+F29</f>
        <v>12493928</v>
      </c>
    </row>
    <row r="27" spans="1:6" x14ac:dyDescent="0.3">
      <c r="A27" s="34"/>
      <c r="B27" s="6"/>
      <c r="C27" s="6"/>
      <c r="D27" s="6"/>
      <c r="E27" s="7" t="s">
        <v>171</v>
      </c>
      <c r="F27" s="194">
        <v>2700000</v>
      </c>
    </row>
    <row r="28" spans="1:6" x14ac:dyDescent="0.3">
      <c r="A28" s="34"/>
      <c r="B28" s="2"/>
      <c r="C28" s="2"/>
      <c r="D28" s="195"/>
      <c r="E28" s="2" t="s">
        <v>332</v>
      </c>
      <c r="F28" s="194">
        <v>9200000</v>
      </c>
    </row>
    <row r="29" spans="1:6" ht="15.75" customHeight="1" x14ac:dyDescent="0.3">
      <c r="A29" s="34"/>
      <c r="B29" s="2"/>
      <c r="C29" s="2"/>
      <c r="D29" s="195"/>
      <c r="E29" s="2" t="s">
        <v>266</v>
      </c>
      <c r="F29" s="194">
        <v>593928</v>
      </c>
    </row>
    <row r="30" spans="1:6" x14ac:dyDescent="0.3">
      <c r="A30" s="35" t="s">
        <v>172</v>
      </c>
      <c r="B30" s="4"/>
      <c r="C30" s="4" t="s">
        <v>173</v>
      </c>
      <c r="D30" s="4"/>
      <c r="E30" s="4"/>
      <c r="F30" s="196">
        <f>F31</f>
        <v>0</v>
      </c>
    </row>
    <row r="31" spans="1:6" x14ac:dyDescent="0.3">
      <c r="A31" s="34"/>
      <c r="B31" s="5" t="s">
        <v>230</v>
      </c>
      <c r="C31" s="5"/>
      <c r="D31" s="5" t="s">
        <v>174</v>
      </c>
      <c r="E31" s="5"/>
      <c r="F31" s="193">
        <v>0</v>
      </c>
    </row>
    <row r="32" spans="1:6" x14ac:dyDescent="0.3">
      <c r="A32" s="35" t="s">
        <v>175</v>
      </c>
      <c r="B32" s="4"/>
      <c r="C32" s="4" t="s">
        <v>176</v>
      </c>
      <c r="D32" s="4"/>
      <c r="E32" s="4"/>
      <c r="F32" s="196">
        <f>F33+F36+F41</f>
        <v>63850000</v>
      </c>
    </row>
    <row r="33" spans="1:6" x14ac:dyDescent="0.3">
      <c r="A33" s="34"/>
      <c r="B33" s="5" t="s">
        <v>177</v>
      </c>
      <c r="C33" s="5"/>
      <c r="D33" s="5" t="s">
        <v>178</v>
      </c>
      <c r="E33" s="5"/>
      <c r="F33" s="193">
        <f>SUM(F34:F35)</f>
        <v>11500000</v>
      </c>
    </row>
    <row r="34" spans="1:6" x14ac:dyDescent="0.3">
      <c r="A34" s="34"/>
      <c r="B34" s="5"/>
      <c r="C34" s="5"/>
      <c r="D34" s="5"/>
      <c r="E34" s="2" t="s">
        <v>297</v>
      </c>
      <c r="F34" s="194">
        <v>6000000</v>
      </c>
    </row>
    <row r="35" spans="1:6" x14ac:dyDescent="0.3">
      <c r="A35" s="34"/>
      <c r="B35" s="2"/>
      <c r="C35" s="2"/>
      <c r="D35" s="2"/>
      <c r="E35" s="2" t="s">
        <v>228</v>
      </c>
      <c r="F35" s="194">
        <v>5500000</v>
      </c>
    </row>
    <row r="36" spans="1:6" x14ac:dyDescent="0.3">
      <c r="A36" s="33"/>
      <c r="B36" s="5" t="s">
        <v>179</v>
      </c>
      <c r="C36" s="5"/>
      <c r="D36" s="5" t="s">
        <v>180</v>
      </c>
      <c r="E36" s="5"/>
      <c r="F36" s="193">
        <f>F37+F39</f>
        <v>52200000</v>
      </c>
    </row>
    <row r="37" spans="1:6" x14ac:dyDescent="0.3">
      <c r="A37" s="33"/>
      <c r="B37" s="2"/>
      <c r="C37" s="2" t="s">
        <v>181</v>
      </c>
      <c r="D37" s="2" t="s">
        <v>182</v>
      </c>
      <c r="E37" s="2"/>
      <c r="F37" s="194">
        <f>F38</f>
        <v>52000000</v>
      </c>
    </row>
    <row r="38" spans="1:6" x14ac:dyDescent="0.3">
      <c r="A38" s="33"/>
      <c r="B38" s="2"/>
      <c r="C38" s="2"/>
      <c r="D38" s="2"/>
      <c r="E38" s="2" t="s">
        <v>183</v>
      </c>
      <c r="F38" s="194">
        <v>52000000</v>
      </c>
    </row>
    <row r="39" spans="1:6" x14ac:dyDescent="0.3">
      <c r="A39" s="33"/>
      <c r="B39" s="2"/>
      <c r="C39" s="2" t="s">
        <v>184</v>
      </c>
      <c r="D39" s="2" t="s">
        <v>185</v>
      </c>
      <c r="E39" s="40"/>
      <c r="F39" s="194">
        <f>F40</f>
        <v>200000</v>
      </c>
    </row>
    <row r="40" spans="1:6" x14ac:dyDescent="0.3">
      <c r="A40" s="33"/>
      <c r="B40" s="2"/>
      <c r="C40" s="2"/>
      <c r="D40" s="42" t="s">
        <v>298</v>
      </c>
      <c r="E40" s="107"/>
      <c r="F40" s="194">
        <v>200000</v>
      </c>
    </row>
    <row r="41" spans="1:6" x14ac:dyDescent="0.3">
      <c r="A41" s="34"/>
      <c r="B41" s="5" t="s">
        <v>253</v>
      </c>
      <c r="C41" s="2"/>
      <c r="D41" s="39" t="s">
        <v>254</v>
      </c>
      <c r="E41" s="41"/>
      <c r="F41" s="193">
        <v>150000</v>
      </c>
    </row>
    <row r="42" spans="1:6" x14ac:dyDescent="0.3">
      <c r="A42" s="34"/>
      <c r="B42" s="5"/>
      <c r="C42" s="2"/>
      <c r="D42" s="2" t="s">
        <v>186</v>
      </c>
      <c r="E42" s="197"/>
      <c r="F42" s="194">
        <f>F41</f>
        <v>150000</v>
      </c>
    </row>
    <row r="43" spans="1:6" x14ac:dyDescent="0.3">
      <c r="A43" s="35" t="s">
        <v>187</v>
      </c>
      <c r="B43" s="4"/>
      <c r="C43" s="4" t="s">
        <v>188</v>
      </c>
      <c r="D43" s="4"/>
      <c r="E43" s="4"/>
      <c r="F43" s="198">
        <f>F44+F45+F48+F49+F50</f>
        <v>6400000</v>
      </c>
    </row>
    <row r="44" spans="1:6" x14ac:dyDescent="0.3">
      <c r="A44" s="34"/>
      <c r="B44" s="2"/>
      <c r="C44" s="2" t="s">
        <v>189</v>
      </c>
      <c r="D44" s="2" t="s">
        <v>190</v>
      </c>
      <c r="E44" s="2"/>
      <c r="F44" s="194">
        <v>200000</v>
      </c>
    </row>
    <row r="45" spans="1:6" x14ac:dyDescent="0.3">
      <c r="A45" s="34"/>
      <c r="B45" s="2"/>
      <c r="C45" s="2" t="s">
        <v>189</v>
      </c>
      <c r="D45" s="2" t="s">
        <v>190</v>
      </c>
      <c r="E45" s="2"/>
      <c r="F45" s="194">
        <f>F46+F47</f>
        <v>1900000</v>
      </c>
    </row>
    <row r="46" spans="1:6" x14ac:dyDescent="0.3">
      <c r="A46" s="34"/>
      <c r="B46" s="2"/>
      <c r="C46" s="2"/>
      <c r="D46" s="2"/>
      <c r="E46" s="2" t="s">
        <v>191</v>
      </c>
      <c r="F46" s="194">
        <v>1000000</v>
      </c>
    </row>
    <row r="47" spans="1:6" x14ac:dyDescent="0.3">
      <c r="A47" s="34"/>
      <c r="B47" s="2"/>
      <c r="C47" s="2"/>
      <c r="D47" s="2"/>
      <c r="E47" s="2" t="s">
        <v>192</v>
      </c>
      <c r="F47" s="194">
        <v>900000</v>
      </c>
    </row>
    <row r="48" spans="1:6" x14ac:dyDescent="0.3">
      <c r="A48" s="34"/>
      <c r="B48" s="2"/>
      <c r="C48" s="2" t="s">
        <v>193</v>
      </c>
      <c r="D48" s="2" t="s">
        <v>194</v>
      </c>
      <c r="E48" s="2"/>
      <c r="F48" s="194">
        <v>3000000</v>
      </c>
    </row>
    <row r="49" spans="1:6" x14ac:dyDescent="0.3">
      <c r="A49" s="34"/>
      <c r="B49" s="2"/>
      <c r="C49" s="2" t="s">
        <v>195</v>
      </c>
      <c r="D49" s="2" t="s">
        <v>196</v>
      </c>
      <c r="E49" s="2"/>
      <c r="F49" s="194">
        <v>1200000</v>
      </c>
    </row>
    <row r="50" spans="1:6" x14ac:dyDescent="0.3">
      <c r="A50" s="34"/>
      <c r="B50" s="2"/>
      <c r="C50" s="2" t="s">
        <v>267</v>
      </c>
      <c r="D50" s="2" t="s">
        <v>268</v>
      </c>
      <c r="E50" s="2"/>
      <c r="F50" s="194">
        <v>100000</v>
      </c>
    </row>
    <row r="51" spans="1:6" x14ac:dyDescent="0.3">
      <c r="A51" s="35" t="s">
        <v>199</v>
      </c>
      <c r="B51" s="4"/>
      <c r="C51" s="4" t="s">
        <v>200</v>
      </c>
      <c r="D51" s="4"/>
      <c r="E51" s="4"/>
      <c r="F51" s="198">
        <f>F52</f>
        <v>7754540</v>
      </c>
    </row>
    <row r="52" spans="1:6" x14ac:dyDescent="0.3">
      <c r="A52" s="34"/>
      <c r="B52" s="2" t="s">
        <v>201</v>
      </c>
      <c r="C52" s="2"/>
      <c r="D52" s="2" t="s">
        <v>202</v>
      </c>
      <c r="E52" s="2"/>
      <c r="F52" s="194">
        <v>7754540</v>
      </c>
    </row>
    <row r="53" spans="1:6" x14ac:dyDescent="0.3">
      <c r="A53" s="35" t="s">
        <v>203</v>
      </c>
      <c r="B53" s="4"/>
      <c r="C53" s="4" t="s">
        <v>204</v>
      </c>
      <c r="D53" s="4"/>
      <c r="E53" s="4"/>
      <c r="F53" s="196">
        <f>F54</f>
        <v>10907136</v>
      </c>
    </row>
    <row r="54" spans="1:6" ht="24" customHeight="1" x14ac:dyDescent="0.3">
      <c r="A54" s="34"/>
      <c r="B54" s="2" t="s">
        <v>205</v>
      </c>
      <c r="C54" s="2"/>
      <c r="D54" s="144" t="s">
        <v>305</v>
      </c>
      <c r="E54" s="158"/>
      <c r="F54" s="194">
        <v>10907136</v>
      </c>
    </row>
    <row r="55" spans="1:6" x14ac:dyDescent="0.3">
      <c r="A55" s="35" t="s">
        <v>206</v>
      </c>
      <c r="B55" s="4"/>
      <c r="C55" s="4" t="s">
        <v>207</v>
      </c>
      <c r="D55" s="4"/>
      <c r="E55" s="4"/>
      <c r="F55" s="198">
        <f>F56</f>
        <v>59699000</v>
      </c>
    </row>
    <row r="56" spans="1:6" x14ac:dyDescent="0.3">
      <c r="A56" s="34"/>
      <c r="B56" s="5" t="s">
        <v>208</v>
      </c>
      <c r="C56" s="5"/>
      <c r="D56" s="5" t="s">
        <v>209</v>
      </c>
      <c r="E56" s="5"/>
      <c r="F56" s="199">
        <f>F57+F58</f>
        <v>59699000</v>
      </c>
    </row>
    <row r="57" spans="1:6" x14ac:dyDescent="0.3">
      <c r="A57" s="34"/>
      <c r="B57" s="2"/>
      <c r="C57" s="2" t="s">
        <v>210</v>
      </c>
      <c r="D57" s="2"/>
      <c r="E57" s="2" t="s">
        <v>211</v>
      </c>
      <c r="F57" s="200">
        <v>59699000</v>
      </c>
    </row>
    <row r="58" spans="1:6" x14ac:dyDescent="0.3">
      <c r="A58" s="34"/>
      <c r="B58" s="2"/>
      <c r="C58" s="2" t="s">
        <v>212</v>
      </c>
      <c r="D58" s="2"/>
      <c r="E58" s="2" t="s">
        <v>213</v>
      </c>
      <c r="F58" s="194">
        <v>0</v>
      </c>
    </row>
    <row r="59" spans="1:6" ht="15" thickBot="1" x14ac:dyDescent="0.35">
      <c r="A59" s="36"/>
      <c r="B59" s="37"/>
      <c r="C59" s="37" t="s">
        <v>214</v>
      </c>
      <c r="D59" s="37"/>
      <c r="E59" s="37"/>
      <c r="F59" s="66">
        <f>F9+F30+F32+F43+F51+F55+F53</f>
        <v>245747075</v>
      </c>
    </row>
  </sheetData>
  <mergeCells count="6">
    <mergeCell ref="D54:E54"/>
    <mergeCell ref="A1:F1"/>
    <mergeCell ref="A2:F2"/>
    <mergeCell ref="A3:F3"/>
    <mergeCell ref="A5:E7"/>
    <mergeCell ref="F5:F7"/>
  </mergeCells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view="pageBreakPreview" zoomScale="120" zoomScaleNormal="100" zoomScaleSheetLayoutView="120" workbookViewId="0">
      <selection activeCell="F6" sqref="F6:F20"/>
    </sheetView>
  </sheetViews>
  <sheetFormatPr defaultRowHeight="14.4" x14ac:dyDescent="0.3"/>
  <cols>
    <col min="2" max="2" width="47.88671875" bestFit="1" customWidth="1"/>
    <col min="3" max="3" width="12.109375" customWidth="1"/>
    <col min="5" max="5" width="17.109375" customWidth="1"/>
    <col min="6" max="6" width="13.6640625" customWidth="1"/>
  </cols>
  <sheetData>
    <row r="1" spans="1:7" x14ac:dyDescent="0.3">
      <c r="A1" s="197"/>
      <c r="B1" s="201" t="s">
        <v>452</v>
      </c>
      <c r="C1" s="201"/>
      <c r="D1" s="201"/>
      <c r="E1" s="201"/>
      <c r="F1" s="201"/>
      <c r="G1" s="121"/>
    </row>
    <row r="2" spans="1:7" ht="15.6" x14ac:dyDescent="0.3">
      <c r="A2" s="202"/>
      <c r="B2" s="203" t="s">
        <v>231</v>
      </c>
      <c r="C2" s="204"/>
      <c r="D2" s="204"/>
      <c r="E2" s="204"/>
      <c r="F2" s="204"/>
    </row>
    <row r="3" spans="1:7" x14ac:dyDescent="0.3">
      <c r="A3" s="205" t="s">
        <v>364</v>
      </c>
      <c r="B3" s="205"/>
      <c r="C3" s="205"/>
      <c r="D3" s="205"/>
      <c r="E3" s="205"/>
      <c r="F3" s="205"/>
    </row>
    <row r="4" spans="1:7" ht="15" thickBot="1" x14ac:dyDescent="0.35">
      <c r="A4" s="206"/>
      <c r="B4" s="206"/>
      <c r="C4" s="206"/>
      <c r="D4" s="206"/>
      <c r="E4" s="206"/>
      <c r="F4" s="206"/>
    </row>
    <row r="5" spans="1:7" ht="16.2" thickBot="1" x14ac:dyDescent="0.35">
      <c r="A5" s="111"/>
      <c r="B5" s="216"/>
      <c r="C5" s="217" t="s">
        <v>1</v>
      </c>
      <c r="D5" s="151"/>
      <c r="E5" s="151"/>
      <c r="F5" s="218"/>
    </row>
    <row r="6" spans="1:7" x14ac:dyDescent="0.3">
      <c r="A6" s="225" t="s">
        <v>338</v>
      </c>
      <c r="B6" s="231" t="s">
        <v>217</v>
      </c>
      <c r="C6" s="226" t="s">
        <v>339</v>
      </c>
      <c r="D6" s="238" t="s">
        <v>340</v>
      </c>
      <c r="E6" s="227" t="s">
        <v>341</v>
      </c>
      <c r="F6" s="246" t="s">
        <v>342</v>
      </c>
    </row>
    <row r="7" spans="1:7" x14ac:dyDescent="0.3">
      <c r="A7" s="219"/>
      <c r="B7" s="232"/>
      <c r="C7" s="208"/>
      <c r="D7" s="239"/>
      <c r="E7" s="207"/>
      <c r="F7" s="247"/>
    </row>
    <row r="8" spans="1:7" ht="15" thickBot="1" x14ac:dyDescent="0.35">
      <c r="A8" s="228"/>
      <c r="B8" s="233"/>
      <c r="C8" s="229"/>
      <c r="D8" s="240"/>
      <c r="E8" s="230"/>
      <c r="F8" s="248"/>
    </row>
    <row r="9" spans="1:7" ht="15.6" x14ac:dyDescent="0.3">
      <c r="A9" s="220"/>
      <c r="B9" s="234"/>
      <c r="C9" s="210"/>
      <c r="D9" s="241"/>
      <c r="E9" s="209"/>
      <c r="F9" s="234"/>
    </row>
    <row r="10" spans="1:7" ht="15.6" x14ac:dyDescent="0.3">
      <c r="A10" s="221" t="s">
        <v>343</v>
      </c>
      <c r="B10" s="235" t="s">
        <v>344</v>
      </c>
      <c r="C10" s="212">
        <v>4000000</v>
      </c>
      <c r="D10" s="242"/>
      <c r="E10" s="213"/>
      <c r="F10" s="244">
        <f t="shared" ref="F10:F19" si="0">SUM(C10:E10)</f>
        <v>4000000</v>
      </c>
    </row>
    <row r="11" spans="1:7" ht="15.6" x14ac:dyDescent="0.3">
      <c r="A11" s="221" t="s">
        <v>345</v>
      </c>
      <c r="B11" s="236" t="s">
        <v>346</v>
      </c>
      <c r="C11" s="214">
        <v>63850000</v>
      </c>
      <c r="D11" s="243"/>
      <c r="E11" s="215"/>
      <c r="F11" s="244">
        <f t="shared" si="0"/>
        <v>63850000</v>
      </c>
    </row>
    <row r="12" spans="1:7" ht="15.6" x14ac:dyDescent="0.3">
      <c r="A12" s="221" t="s">
        <v>347</v>
      </c>
      <c r="B12" s="236" t="s">
        <v>348</v>
      </c>
      <c r="C12" s="214">
        <v>200000</v>
      </c>
      <c r="D12" s="243"/>
      <c r="E12" s="215"/>
      <c r="F12" s="244">
        <f t="shared" si="0"/>
        <v>200000</v>
      </c>
    </row>
    <row r="13" spans="1:7" ht="15.6" x14ac:dyDescent="0.3">
      <c r="A13" s="222" t="s">
        <v>349</v>
      </c>
      <c r="B13" s="236" t="s">
        <v>350</v>
      </c>
      <c r="C13" s="214">
        <v>84642471</v>
      </c>
      <c r="D13" s="243"/>
      <c r="E13" s="215"/>
      <c r="F13" s="244">
        <f t="shared" si="0"/>
        <v>84642471</v>
      </c>
    </row>
    <row r="14" spans="1:7" ht="15.6" x14ac:dyDescent="0.3">
      <c r="A14" s="222" t="s">
        <v>351</v>
      </c>
      <c r="B14" s="236" t="s">
        <v>352</v>
      </c>
      <c r="C14" s="214">
        <v>59699000</v>
      </c>
      <c r="D14" s="243"/>
      <c r="E14" s="215"/>
      <c r="F14" s="244">
        <f t="shared" si="0"/>
        <v>59699000</v>
      </c>
    </row>
    <row r="15" spans="1:7" ht="15.6" x14ac:dyDescent="0.3">
      <c r="A15" s="221" t="s">
        <v>353</v>
      </c>
      <c r="B15" s="236" t="s">
        <v>354</v>
      </c>
      <c r="C15" s="214">
        <v>2700000</v>
      </c>
      <c r="D15" s="243"/>
      <c r="E15" s="215"/>
      <c r="F15" s="244">
        <f t="shared" si="0"/>
        <v>2700000</v>
      </c>
    </row>
    <row r="16" spans="1:7" ht="15.6" x14ac:dyDescent="0.3">
      <c r="A16" s="221" t="s">
        <v>355</v>
      </c>
      <c r="B16" s="235" t="s">
        <v>356</v>
      </c>
      <c r="C16" s="212">
        <v>10907136</v>
      </c>
      <c r="D16" s="244"/>
      <c r="E16" s="211"/>
      <c r="F16" s="244">
        <f t="shared" si="0"/>
        <v>10907136</v>
      </c>
    </row>
    <row r="17" spans="1:6" ht="15.6" x14ac:dyDescent="0.3">
      <c r="A17" s="221" t="s">
        <v>357</v>
      </c>
      <c r="B17" s="235" t="s">
        <v>358</v>
      </c>
      <c r="C17" s="212">
        <v>9200000</v>
      </c>
      <c r="D17" s="244"/>
      <c r="E17" s="211"/>
      <c r="F17" s="244">
        <f t="shared" si="0"/>
        <v>9200000</v>
      </c>
    </row>
    <row r="18" spans="1:6" ht="15.6" x14ac:dyDescent="0.3">
      <c r="A18" s="221" t="s">
        <v>359</v>
      </c>
      <c r="B18" s="235" t="s">
        <v>360</v>
      </c>
      <c r="C18" s="212">
        <v>9348468</v>
      </c>
      <c r="D18" s="244"/>
      <c r="E18" s="211"/>
      <c r="F18" s="244">
        <f t="shared" si="0"/>
        <v>9348468</v>
      </c>
    </row>
    <row r="19" spans="1:6" ht="15.6" x14ac:dyDescent="0.3">
      <c r="A19" s="221" t="s">
        <v>361</v>
      </c>
      <c r="B19" s="235" t="s">
        <v>362</v>
      </c>
      <c r="C19" s="212">
        <v>1200000</v>
      </c>
      <c r="D19" s="244"/>
      <c r="E19" s="211"/>
      <c r="F19" s="244">
        <f t="shared" si="0"/>
        <v>1200000</v>
      </c>
    </row>
    <row r="20" spans="1:6" ht="16.2" thickBot="1" x14ac:dyDescent="0.35">
      <c r="A20" s="223" t="s">
        <v>363</v>
      </c>
      <c r="B20" s="237"/>
      <c r="C20" s="224">
        <f>SUM(C10:C19)</f>
        <v>245747075</v>
      </c>
      <c r="D20" s="245">
        <f>SUM(D10:D19)</f>
        <v>0</v>
      </c>
      <c r="E20" s="224">
        <f>SUM(E10:E19)</f>
        <v>0</v>
      </c>
      <c r="F20" s="245">
        <f>SUM(F10:F19)</f>
        <v>245747075</v>
      </c>
    </row>
    <row r="21" spans="1:6" x14ac:dyDescent="0.3">
      <c r="A21" s="197"/>
      <c r="B21" s="197"/>
      <c r="C21" s="197"/>
      <c r="D21" s="197"/>
      <c r="E21" s="197"/>
      <c r="F21" s="197"/>
    </row>
    <row r="22" spans="1:6" x14ac:dyDescent="0.3">
      <c r="A22" s="197"/>
      <c r="B22" s="197"/>
      <c r="C22" s="197"/>
      <c r="D22" s="197"/>
      <c r="E22" s="197"/>
      <c r="F22" s="197"/>
    </row>
  </sheetData>
  <mergeCells count="11">
    <mergeCell ref="F6:F8"/>
    <mergeCell ref="B1:F1"/>
    <mergeCell ref="B2:F2"/>
    <mergeCell ref="A3:F3"/>
    <mergeCell ref="A4:F4"/>
    <mergeCell ref="C5:F5"/>
    <mergeCell ref="A6:A8"/>
    <mergeCell ref="B6:B8"/>
    <mergeCell ref="C6:C8"/>
    <mergeCell ref="D6:D8"/>
    <mergeCell ref="E6:E8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9"/>
  <sheetViews>
    <sheetView view="pageBreakPreview" topLeftCell="A178" zoomScaleNormal="100" zoomScaleSheetLayoutView="100" workbookViewId="0">
      <selection activeCell="F218" sqref="F218"/>
    </sheetView>
  </sheetViews>
  <sheetFormatPr defaultRowHeight="14.4" x14ac:dyDescent="0.3"/>
  <cols>
    <col min="1" max="1" width="3.88671875" customWidth="1"/>
    <col min="2" max="2" width="5.33203125" customWidth="1"/>
    <col min="3" max="3" width="6.6640625" customWidth="1"/>
    <col min="4" max="4" width="9.88671875" customWidth="1"/>
    <col min="5" max="5" width="51" customWidth="1"/>
    <col min="6" max="6" width="14.88671875" customWidth="1"/>
    <col min="7" max="7" width="17.6640625" customWidth="1"/>
    <col min="9" max="9" width="9.88671875" bestFit="1" customWidth="1"/>
  </cols>
  <sheetData>
    <row r="1" spans="1:7" x14ac:dyDescent="0.3">
      <c r="A1" s="168" t="s">
        <v>453</v>
      </c>
      <c r="B1" s="169"/>
      <c r="C1" s="169"/>
      <c r="D1" s="169"/>
      <c r="E1" s="169"/>
      <c r="F1" s="169"/>
    </row>
    <row r="2" spans="1:7" x14ac:dyDescent="0.3">
      <c r="A2" s="170"/>
      <c r="B2" s="171"/>
      <c r="C2" s="171"/>
      <c r="D2" s="171"/>
      <c r="E2" s="171"/>
      <c r="F2" s="171"/>
    </row>
    <row r="3" spans="1:7" x14ac:dyDescent="0.3">
      <c r="A3" s="147" t="s">
        <v>0</v>
      </c>
      <c r="B3" s="167"/>
      <c r="C3" s="167"/>
      <c r="D3" s="167"/>
      <c r="E3" s="167"/>
      <c r="F3" s="167"/>
    </row>
    <row r="4" spans="1:7" x14ac:dyDescent="0.3">
      <c r="A4" s="147" t="s">
        <v>302</v>
      </c>
      <c r="B4" s="167"/>
      <c r="C4" s="167"/>
      <c r="D4" s="167"/>
      <c r="E4" s="167"/>
      <c r="F4" s="167"/>
    </row>
    <row r="5" spans="1:7" ht="15" thickBot="1" x14ac:dyDescent="0.35">
      <c r="A5" s="147" t="s">
        <v>227</v>
      </c>
      <c r="B5" s="167"/>
      <c r="C5" s="167"/>
      <c r="D5" s="167"/>
      <c r="E5" s="167"/>
      <c r="F5" s="167"/>
    </row>
    <row r="6" spans="1:7" ht="15" thickBot="1" x14ac:dyDescent="0.35">
      <c r="A6" s="274"/>
      <c r="B6" s="275"/>
      <c r="C6" s="275"/>
      <c r="D6" s="275"/>
      <c r="E6" s="275"/>
      <c r="F6" s="275" t="s">
        <v>1</v>
      </c>
      <c r="G6" s="276"/>
    </row>
    <row r="7" spans="1:7" ht="15" customHeight="1" x14ac:dyDescent="0.3">
      <c r="A7" s="279" t="s">
        <v>2</v>
      </c>
      <c r="B7" s="280"/>
      <c r="C7" s="280"/>
      <c r="D7" s="280"/>
      <c r="E7" s="280"/>
      <c r="F7" s="300" t="s">
        <v>3</v>
      </c>
      <c r="G7" s="283" t="s">
        <v>284</v>
      </c>
    </row>
    <row r="8" spans="1:7" ht="26.25" customHeight="1" thickBot="1" x14ac:dyDescent="0.35">
      <c r="A8" s="281"/>
      <c r="B8" s="282"/>
      <c r="C8" s="282"/>
      <c r="D8" s="282"/>
      <c r="E8" s="282"/>
      <c r="F8" s="301"/>
      <c r="G8" s="284"/>
    </row>
    <row r="9" spans="1:7" x14ac:dyDescent="0.3">
      <c r="A9" s="277" t="s">
        <v>4</v>
      </c>
      <c r="B9" s="278"/>
      <c r="C9" s="278"/>
      <c r="D9" s="278"/>
      <c r="E9" s="278"/>
      <c r="F9" s="302" t="s">
        <v>445</v>
      </c>
      <c r="G9" s="285">
        <f>G10+G13+G16+G36+G58+G63</f>
        <v>59081806</v>
      </c>
    </row>
    <row r="10" spans="1:7" x14ac:dyDescent="0.3">
      <c r="A10" s="263" t="s">
        <v>5</v>
      </c>
      <c r="B10" s="45"/>
      <c r="C10" s="45" t="s">
        <v>6</v>
      </c>
      <c r="D10" s="45"/>
      <c r="E10" s="45"/>
      <c r="F10" s="303"/>
      <c r="G10" s="286">
        <f t="shared" ref="G10" si="0">G11</f>
        <v>12421452</v>
      </c>
    </row>
    <row r="11" spans="1:7" x14ac:dyDescent="0.3">
      <c r="A11" s="43"/>
      <c r="B11" s="45" t="s">
        <v>7</v>
      </c>
      <c r="C11" s="45"/>
      <c r="D11" s="45" t="s">
        <v>8</v>
      </c>
      <c r="E11" s="45"/>
      <c r="F11" s="304"/>
      <c r="G11" s="286">
        <f>G12</f>
        <v>12421452</v>
      </c>
    </row>
    <row r="12" spans="1:7" x14ac:dyDescent="0.3">
      <c r="A12" s="43"/>
      <c r="B12" s="124"/>
      <c r="C12" s="124" t="s">
        <v>9</v>
      </c>
      <c r="D12" s="124" t="s">
        <v>10</v>
      </c>
      <c r="E12" s="124"/>
      <c r="F12" s="304"/>
      <c r="G12" s="287">
        <v>12421452</v>
      </c>
    </row>
    <row r="13" spans="1:7" x14ac:dyDescent="0.3">
      <c r="A13" s="263" t="s">
        <v>11</v>
      </c>
      <c r="B13" s="45"/>
      <c r="C13" s="45" t="s">
        <v>12</v>
      </c>
      <c r="D13" s="250"/>
      <c r="E13" s="250"/>
      <c r="F13" s="305"/>
      <c r="G13" s="286">
        <f>SUM(G14:G14)</f>
        <v>1614789</v>
      </c>
    </row>
    <row r="14" spans="1:7" x14ac:dyDescent="0.3">
      <c r="A14" s="43"/>
      <c r="B14" s="124"/>
      <c r="C14" s="124"/>
      <c r="D14" s="124" t="s">
        <v>13</v>
      </c>
      <c r="E14" s="124"/>
      <c r="F14" s="304"/>
      <c r="G14" s="61">
        <v>1614789</v>
      </c>
    </row>
    <row r="15" spans="1:7" x14ac:dyDescent="0.3">
      <c r="A15" s="43"/>
      <c r="B15" s="124"/>
      <c r="C15" s="124"/>
      <c r="D15" s="124" t="s">
        <v>285</v>
      </c>
      <c r="E15" s="124"/>
      <c r="F15" s="304"/>
      <c r="G15" s="61">
        <v>0</v>
      </c>
    </row>
    <row r="16" spans="1:7" x14ac:dyDescent="0.3">
      <c r="A16" s="263" t="s">
        <v>14</v>
      </c>
      <c r="B16" s="45"/>
      <c r="C16" s="45" t="s">
        <v>15</v>
      </c>
      <c r="D16" s="45"/>
      <c r="E16" s="45"/>
      <c r="F16" s="304"/>
      <c r="G16" s="286">
        <f>G17+G20+G23+G32</f>
        <v>9940000</v>
      </c>
    </row>
    <row r="17" spans="1:7" x14ac:dyDescent="0.3">
      <c r="A17" s="43"/>
      <c r="B17" s="45" t="s">
        <v>16</v>
      </c>
      <c r="C17" s="45"/>
      <c r="D17" s="45" t="s">
        <v>17</v>
      </c>
      <c r="E17" s="70"/>
      <c r="F17" s="306"/>
      <c r="G17" s="286">
        <f>G18+G19</f>
        <v>620000</v>
      </c>
    </row>
    <row r="18" spans="1:7" x14ac:dyDescent="0.3">
      <c r="A18" s="43"/>
      <c r="B18" s="124"/>
      <c r="C18" s="124" t="s">
        <v>18</v>
      </c>
      <c r="D18" s="124" t="s">
        <v>19</v>
      </c>
      <c r="E18" s="44"/>
      <c r="F18" s="306"/>
      <c r="G18" s="287">
        <v>200000</v>
      </c>
    </row>
    <row r="19" spans="1:7" x14ac:dyDescent="0.3">
      <c r="A19" s="43"/>
      <c r="B19" s="124"/>
      <c r="C19" s="124" t="s">
        <v>20</v>
      </c>
      <c r="D19" s="124" t="s">
        <v>21</v>
      </c>
      <c r="E19" s="124"/>
      <c r="F19" s="304"/>
      <c r="G19" s="61">
        <v>420000</v>
      </c>
    </row>
    <row r="20" spans="1:7" x14ac:dyDescent="0.3">
      <c r="A20" s="43"/>
      <c r="B20" s="45" t="s">
        <v>22</v>
      </c>
      <c r="C20" s="45"/>
      <c r="D20" s="45" t="s">
        <v>23</v>
      </c>
      <c r="E20" s="45"/>
      <c r="F20" s="304"/>
      <c r="G20" s="286">
        <f t="shared" ref="G20" si="1">G22+G21</f>
        <v>670000</v>
      </c>
    </row>
    <row r="21" spans="1:7" x14ac:dyDescent="0.3">
      <c r="A21" s="43"/>
      <c r="B21" s="45"/>
      <c r="C21" s="124" t="s">
        <v>24</v>
      </c>
      <c r="D21" s="124" t="s">
        <v>25</v>
      </c>
      <c r="E21" s="45"/>
      <c r="F21" s="304"/>
      <c r="G21" s="287">
        <v>170000</v>
      </c>
    </row>
    <row r="22" spans="1:7" x14ac:dyDescent="0.3">
      <c r="A22" s="43"/>
      <c r="B22" s="124"/>
      <c r="C22" s="124" t="s">
        <v>26</v>
      </c>
      <c r="D22" s="124" t="s">
        <v>27</v>
      </c>
      <c r="E22" s="124"/>
      <c r="F22" s="304"/>
      <c r="G22" s="61">
        <v>500000</v>
      </c>
    </row>
    <row r="23" spans="1:7" x14ac:dyDescent="0.3">
      <c r="A23" s="43"/>
      <c r="B23" s="45" t="s">
        <v>29</v>
      </c>
      <c r="C23" s="45"/>
      <c r="D23" s="45" t="s">
        <v>30</v>
      </c>
      <c r="E23" s="45"/>
      <c r="F23" s="304"/>
      <c r="G23" s="286">
        <f>G24+G29+G31+G30</f>
        <v>6450000</v>
      </c>
    </row>
    <row r="24" spans="1:7" x14ac:dyDescent="0.3">
      <c r="A24" s="43"/>
      <c r="B24" s="124"/>
      <c r="C24" s="124" t="s">
        <v>31</v>
      </c>
      <c r="D24" s="124" t="s">
        <v>32</v>
      </c>
      <c r="E24" s="124"/>
      <c r="F24" s="304"/>
      <c r="G24" s="287">
        <f>SUM(G25:G27)</f>
        <v>2600000</v>
      </c>
    </row>
    <row r="25" spans="1:7" x14ac:dyDescent="0.3">
      <c r="A25" s="43"/>
      <c r="B25" s="124"/>
      <c r="C25" s="124"/>
      <c r="D25" s="124"/>
      <c r="E25" s="124" t="s">
        <v>33</v>
      </c>
      <c r="F25" s="304"/>
      <c r="G25" s="61">
        <v>1000000</v>
      </c>
    </row>
    <row r="26" spans="1:7" x14ac:dyDescent="0.3">
      <c r="A26" s="43"/>
      <c r="B26" s="124"/>
      <c r="C26" s="124"/>
      <c r="D26" s="124"/>
      <c r="E26" s="124" t="s">
        <v>34</v>
      </c>
      <c r="F26" s="304"/>
      <c r="G26" s="61">
        <v>1500000</v>
      </c>
    </row>
    <row r="27" spans="1:7" x14ac:dyDescent="0.3">
      <c r="A27" s="43"/>
      <c r="B27" s="124"/>
      <c r="C27" s="124"/>
      <c r="D27" s="124"/>
      <c r="E27" s="124" t="s">
        <v>35</v>
      </c>
      <c r="F27" s="304"/>
      <c r="G27" s="61">
        <v>100000</v>
      </c>
    </row>
    <row r="28" spans="1:7" x14ac:dyDescent="0.3">
      <c r="A28" s="43"/>
      <c r="B28" s="124"/>
      <c r="C28" s="124" t="s">
        <v>294</v>
      </c>
      <c r="D28" s="124" t="s">
        <v>295</v>
      </c>
      <c r="E28" s="124"/>
      <c r="F28" s="304"/>
      <c r="G28" s="61">
        <v>0</v>
      </c>
    </row>
    <row r="29" spans="1:7" x14ac:dyDescent="0.3">
      <c r="A29" s="43"/>
      <c r="B29" s="124"/>
      <c r="C29" s="124" t="s">
        <v>36</v>
      </c>
      <c r="D29" s="124" t="s">
        <v>37</v>
      </c>
      <c r="E29" s="124"/>
      <c r="F29" s="304"/>
      <c r="G29" s="61">
        <v>250000</v>
      </c>
    </row>
    <row r="30" spans="1:7" x14ac:dyDescent="0.3">
      <c r="A30" s="43"/>
      <c r="B30" s="124"/>
      <c r="C30" s="124" t="s">
        <v>216</v>
      </c>
      <c r="D30" s="124" t="s">
        <v>262</v>
      </c>
      <c r="E30" s="124"/>
      <c r="F30" s="304"/>
      <c r="G30" s="61">
        <v>1000000</v>
      </c>
    </row>
    <row r="31" spans="1:7" x14ac:dyDescent="0.3">
      <c r="A31" s="43"/>
      <c r="B31" s="124"/>
      <c r="C31" s="124" t="s">
        <v>38</v>
      </c>
      <c r="D31" s="124" t="s">
        <v>39</v>
      </c>
      <c r="E31" s="124"/>
      <c r="F31" s="304"/>
      <c r="G31" s="287">
        <v>2600000</v>
      </c>
    </row>
    <row r="32" spans="1:7" x14ac:dyDescent="0.3">
      <c r="A32" s="43"/>
      <c r="B32" s="45" t="s">
        <v>41</v>
      </c>
      <c r="C32" s="45"/>
      <c r="D32" s="45" t="s">
        <v>42</v>
      </c>
      <c r="E32" s="45"/>
      <c r="F32" s="304"/>
      <c r="G32" s="286">
        <f>G33+G34+G35</f>
        <v>2200000</v>
      </c>
    </row>
    <row r="33" spans="1:7" x14ac:dyDescent="0.3">
      <c r="A33" s="43"/>
      <c r="B33" s="124"/>
      <c r="C33" s="124" t="s">
        <v>43</v>
      </c>
      <c r="D33" s="124" t="s">
        <v>44</v>
      </c>
      <c r="E33" s="124"/>
      <c r="F33" s="304"/>
      <c r="G33" s="61">
        <v>1000000</v>
      </c>
    </row>
    <row r="34" spans="1:7" x14ac:dyDescent="0.3">
      <c r="A34" s="43"/>
      <c r="B34" s="124"/>
      <c r="C34" s="124" t="s">
        <v>45</v>
      </c>
      <c r="D34" s="124" t="s">
        <v>46</v>
      </c>
      <c r="E34" s="124"/>
      <c r="F34" s="304"/>
      <c r="G34" s="61">
        <v>200000</v>
      </c>
    </row>
    <row r="35" spans="1:7" x14ac:dyDescent="0.3">
      <c r="A35" s="43"/>
      <c r="B35" s="124"/>
      <c r="C35" s="124" t="s">
        <v>45</v>
      </c>
      <c r="D35" s="124" t="s">
        <v>47</v>
      </c>
      <c r="E35" s="124"/>
      <c r="F35" s="304"/>
      <c r="G35" s="61">
        <v>1000000</v>
      </c>
    </row>
    <row r="36" spans="1:7" x14ac:dyDescent="0.3">
      <c r="A36" s="263" t="s">
        <v>48</v>
      </c>
      <c r="B36" s="45"/>
      <c r="C36" s="45" t="s">
        <v>49</v>
      </c>
      <c r="D36" s="45"/>
      <c r="E36" s="45"/>
      <c r="F36" s="307"/>
      <c r="G36" s="286">
        <f>G39+G43+G56+G38+G37</f>
        <v>26172655</v>
      </c>
    </row>
    <row r="37" spans="1:7" x14ac:dyDescent="0.3">
      <c r="A37" s="263"/>
      <c r="B37" s="45"/>
      <c r="C37" s="124" t="s">
        <v>270</v>
      </c>
      <c r="D37" s="124" t="s">
        <v>271</v>
      </c>
      <c r="E37" s="124"/>
      <c r="F37" s="304"/>
      <c r="G37" s="287">
        <v>1200985</v>
      </c>
    </row>
    <row r="38" spans="1:7" x14ac:dyDescent="0.3">
      <c r="A38" s="263"/>
      <c r="B38" s="45"/>
      <c r="C38" s="124" t="s">
        <v>237</v>
      </c>
      <c r="D38" s="124" t="s">
        <v>238</v>
      </c>
      <c r="E38" s="124"/>
      <c r="F38" s="304"/>
      <c r="G38" s="61">
        <v>10701521</v>
      </c>
    </row>
    <row r="39" spans="1:7" x14ac:dyDescent="0.3">
      <c r="A39" s="43"/>
      <c r="B39" s="124"/>
      <c r="C39" s="124" t="s">
        <v>50</v>
      </c>
      <c r="D39" s="124" t="s">
        <v>51</v>
      </c>
      <c r="E39" s="124"/>
      <c r="F39" s="304"/>
      <c r="G39" s="287">
        <f>SUM(G40:G42)</f>
        <v>79320</v>
      </c>
    </row>
    <row r="40" spans="1:7" x14ac:dyDescent="0.3">
      <c r="A40" s="43"/>
      <c r="B40" s="124"/>
      <c r="C40" s="124"/>
      <c r="D40" s="124"/>
      <c r="E40" s="124" t="s">
        <v>52</v>
      </c>
      <c r="F40" s="304"/>
      <c r="G40" s="61">
        <v>19320</v>
      </c>
    </row>
    <row r="41" spans="1:7" x14ac:dyDescent="0.3">
      <c r="A41" s="43"/>
      <c r="B41" s="124"/>
      <c r="C41" s="124"/>
      <c r="D41" s="124"/>
      <c r="E41" s="124" t="s">
        <v>53</v>
      </c>
      <c r="F41" s="304"/>
      <c r="G41" s="61">
        <v>30000</v>
      </c>
    </row>
    <row r="42" spans="1:7" x14ac:dyDescent="0.3">
      <c r="A42" s="43"/>
      <c r="B42" s="124"/>
      <c r="C42" s="124"/>
      <c r="D42" s="124"/>
      <c r="E42" s="124" t="s">
        <v>54</v>
      </c>
      <c r="F42" s="304"/>
      <c r="G42" s="61">
        <v>30000</v>
      </c>
    </row>
    <row r="43" spans="1:7" x14ac:dyDescent="0.3">
      <c r="A43" s="43"/>
      <c r="B43" s="124"/>
      <c r="C43" s="124" t="s">
        <v>55</v>
      </c>
      <c r="D43" s="124" t="s">
        <v>56</v>
      </c>
      <c r="E43" s="124"/>
      <c r="F43" s="304"/>
      <c r="G43" s="287">
        <f>G44+G45+G53+G55</f>
        <v>2945000</v>
      </c>
    </row>
    <row r="44" spans="1:7" x14ac:dyDescent="0.3">
      <c r="A44" s="43"/>
      <c r="B44" s="124"/>
      <c r="C44" s="124"/>
      <c r="D44" s="124"/>
      <c r="E44" s="124" t="s">
        <v>57</v>
      </c>
      <c r="F44" s="304"/>
      <c r="G44" s="61">
        <v>225000</v>
      </c>
    </row>
    <row r="45" spans="1:7" x14ac:dyDescent="0.3">
      <c r="A45" s="43"/>
      <c r="B45" s="124"/>
      <c r="C45" s="124"/>
      <c r="D45" s="124"/>
      <c r="E45" s="124" t="s">
        <v>58</v>
      </c>
      <c r="F45" s="304"/>
      <c r="G45" s="287">
        <f>G46+G47+G48+G49+G50+G51+G52+G54</f>
        <v>2020000</v>
      </c>
    </row>
    <row r="46" spans="1:7" x14ac:dyDescent="0.3">
      <c r="A46" s="43"/>
      <c r="B46" s="124"/>
      <c r="C46" s="124"/>
      <c r="D46" s="124"/>
      <c r="E46" s="124" t="s">
        <v>59</v>
      </c>
      <c r="F46" s="304"/>
      <c r="G46" s="61">
        <v>600000</v>
      </c>
    </row>
    <row r="47" spans="1:7" x14ac:dyDescent="0.3">
      <c r="A47" s="43"/>
      <c r="B47" s="124"/>
      <c r="C47" s="124"/>
      <c r="D47" s="124"/>
      <c r="E47" s="124" t="s">
        <v>60</v>
      </c>
      <c r="F47" s="304"/>
      <c r="G47" s="61">
        <v>400000</v>
      </c>
    </row>
    <row r="48" spans="1:7" x14ac:dyDescent="0.3">
      <c r="A48" s="43"/>
      <c r="B48" s="124"/>
      <c r="C48" s="124"/>
      <c r="D48" s="124"/>
      <c r="E48" s="124" t="s">
        <v>61</v>
      </c>
      <c r="F48" s="304"/>
      <c r="G48" s="61">
        <v>400000</v>
      </c>
    </row>
    <row r="49" spans="1:7" x14ac:dyDescent="0.3">
      <c r="A49" s="43"/>
      <c r="B49" s="124"/>
      <c r="C49" s="124"/>
      <c r="D49" s="124"/>
      <c r="E49" s="124" t="s">
        <v>62</v>
      </c>
      <c r="F49" s="304"/>
      <c r="G49" s="61">
        <v>100000</v>
      </c>
    </row>
    <row r="50" spans="1:7" x14ac:dyDescent="0.3">
      <c r="A50" s="43"/>
      <c r="B50" s="124"/>
      <c r="C50" s="124"/>
      <c r="D50" s="124"/>
      <c r="E50" s="124" t="s">
        <v>63</v>
      </c>
      <c r="F50" s="304"/>
      <c r="G50" s="61">
        <v>60000</v>
      </c>
    </row>
    <row r="51" spans="1:7" x14ac:dyDescent="0.3">
      <c r="A51" s="43"/>
      <c r="B51" s="124"/>
      <c r="C51" s="124"/>
      <c r="D51" s="124"/>
      <c r="E51" s="124" t="s">
        <v>255</v>
      </c>
      <c r="F51" s="304"/>
      <c r="G51" s="61">
        <v>10000</v>
      </c>
    </row>
    <row r="52" spans="1:7" x14ac:dyDescent="0.3">
      <c r="A52" s="43"/>
      <c r="B52" s="124"/>
      <c r="C52" s="124"/>
      <c r="D52" s="124"/>
      <c r="E52" s="124" t="s">
        <v>239</v>
      </c>
      <c r="F52" s="304"/>
      <c r="G52" s="61">
        <v>400000</v>
      </c>
    </row>
    <row r="53" spans="1:7" x14ac:dyDescent="0.3">
      <c r="A53" s="43"/>
      <c r="B53" s="124"/>
      <c r="C53" s="124"/>
      <c r="D53" s="124"/>
      <c r="E53" s="124" t="s">
        <v>240</v>
      </c>
      <c r="F53" s="304"/>
      <c r="G53" s="61">
        <v>300000</v>
      </c>
    </row>
    <row r="54" spans="1:7" x14ac:dyDescent="0.3">
      <c r="A54" s="43"/>
      <c r="B54" s="124"/>
      <c r="C54" s="124"/>
      <c r="D54" s="124"/>
      <c r="E54" s="124" t="s">
        <v>256</v>
      </c>
      <c r="F54" s="304"/>
      <c r="G54" s="61">
        <v>50000</v>
      </c>
    </row>
    <row r="55" spans="1:7" x14ac:dyDescent="0.3">
      <c r="A55" s="43"/>
      <c r="B55" s="124"/>
      <c r="C55" s="124"/>
      <c r="D55" s="124"/>
      <c r="E55" s="124" t="s">
        <v>269</v>
      </c>
      <c r="F55" s="304"/>
      <c r="G55" s="61">
        <v>400000</v>
      </c>
    </row>
    <row r="56" spans="1:7" x14ac:dyDescent="0.3">
      <c r="A56" s="43"/>
      <c r="B56" s="124"/>
      <c r="C56" s="124" t="s">
        <v>64</v>
      </c>
      <c r="D56" s="124" t="s">
        <v>65</v>
      </c>
      <c r="E56" s="124"/>
      <c r="F56" s="304"/>
      <c r="G56" s="60">
        <f t="shared" ref="G56" si="2">G57</f>
        <v>11245829</v>
      </c>
    </row>
    <row r="57" spans="1:7" x14ac:dyDescent="0.3">
      <c r="A57" s="43"/>
      <c r="B57" s="124"/>
      <c r="C57" s="124"/>
      <c r="D57" s="124"/>
      <c r="E57" s="124" t="s">
        <v>66</v>
      </c>
      <c r="F57" s="304"/>
      <c r="G57" s="61">
        <v>11245829</v>
      </c>
    </row>
    <row r="58" spans="1:7" x14ac:dyDescent="0.3">
      <c r="A58" s="264" t="s">
        <v>67</v>
      </c>
      <c r="B58" s="124"/>
      <c r="C58" s="45" t="s">
        <v>68</v>
      </c>
      <c r="D58" s="124"/>
      <c r="E58" s="124"/>
      <c r="F58" s="304"/>
      <c r="G58" s="286">
        <f>G59+G62+G60+G61</f>
        <v>4613910</v>
      </c>
    </row>
    <row r="59" spans="1:7" x14ac:dyDescent="0.3">
      <c r="A59" s="43"/>
      <c r="B59" s="124"/>
      <c r="C59" s="124" t="s">
        <v>69</v>
      </c>
      <c r="D59" s="124"/>
      <c r="E59" s="124" t="s">
        <v>70</v>
      </c>
      <c r="F59" s="304"/>
      <c r="G59" s="61">
        <v>100000</v>
      </c>
    </row>
    <row r="60" spans="1:7" x14ac:dyDescent="0.3">
      <c r="A60" s="43"/>
      <c r="B60" s="124"/>
      <c r="C60" s="124" t="s">
        <v>90</v>
      </c>
      <c r="D60" s="124"/>
      <c r="E60" s="124" t="s">
        <v>282</v>
      </c>
      <c r="F60" s="304"/>
      <c r="G60" s="61">
        <v>0</v>
      </c>
    </row>
    <row r="61" spans="1:7" x14ac:dyDescent="0.3">
      <c r="A61" s="43"/>
      <c r="B61" s="124"/>
      <c r="C61" s="124" t="s">
        <v>90</v>
      </c>
      <c r="D61" s="124"/>
      <c r="E61" s="124" t="s">
        <v>279</v>
      </c>
      <c r="F61" s="304"/>
      <c r="G61" s="61">
        <v>3533000</v>
      </c>
    </row>
    <row r="62" spans="1:7" x14ac:dyDescent="0.3">
      <c r="A62" s="43"/>
      <c r="B62" s="124"/>
      <c r="C62" s="124" t="s">
        <v>71</v>
      </c>
      <c r="D62" s="124"/>
      <c r="E62" s="124" t="s">
        <v>72</v>
      </c>
      <c r="F62" s="304"/>
      <c r="G62" s="61">
        <v>980910</v>
      </c>
    </row>
    <row r="63" spans="1:7" x14ac:dyDescent="0.3">
      <c r="A63" s="264" t="s">
        <v>114</v>
      </c>
      <c r="B63" s="124"/>
      <c r="C63" s="44"/>
      <c r="D63" s="45" t="s">
        <v>115</v>
      </c>
      <c r="E63" s="124"/>
      <c r="F63" s="304"/>
      <c r="G63" s="60">
        <f>G64+G67+G65+G66</f>
        <v>4319000</v>
      </c>
    </row>
    <row r="64" spans="1:7" x14ac:dyDescent="0.3">
      <c r="A64" s="264"/>
      <c r="B64" s="124" t="s">
        <v>280</v>
      </c>
      <c r="C64" s="44"/>
      <c r="D64" s="124" t="s">
        <v>249</v>
      </c>
      <c r="E64" s="124"/>
      <c r="F64" s="304"/>
      <c r="G64" s="61">
        <v>3684000</v>
      </c>
    </row>
    <row r="65" spans="1:7" x14ac:dyDescent="0.3">
      <c r="A65" s="264"/>
      <c r="B65" s="124" t="s">
        <v>280</v>
      </c>
      <c r="C65" s="44"/>
      <c r="D65" s="124" t="s">
        <v>281</v>
      </c>
      <c r="E65" s="124"/>
      <c r="F65" s="304"/>
      <c r="G65" s="61">
        <v>0</v>
      </c>
    </row>
    <row r="66" spans="1:7" x14ac:dyDescent="0.3">
      <c r="A66" s="264"/>
      <c r="B66" s="124" t="s">
        <v>280</v>
      </c>
      <c r="C66" s="44"/>
      <c r="D66" s="124" t="s">
        <v>286</v>
      </c>
      <c r="E66" s="124"/>
      <c r="F66" s="304"/>
      <c r="G66" s="61">
        <v>500000</v>
      </c>
    </row>
    <row r="67" spans="1:7" x14ac:dyDescent="0.3">
      <c r="A67" s="43"/>
      <c r="B67" s="124" t="s">
        <v>247</v>
      </c>
      <c r="C67" s="44"/>
      <c r="D67" s="44" t="s">
        <v>248</v>
      </c>
      <c r="E67" s="124"/>
      <c r="F67" s="304"/>
      <c r="G67" s="61">
        <v>135000</v>
      </c>
    </row>
    <row r="68" spans="1:7" x14ac:dyDescent="0.3">
      <c r="A68" s="262" t="s">
        <v>78</v>
      </c>
      <c r="B68" s="251"/>
      <c r="C68" s="251"/>
      <c r="D68" s="251"/>
      <c r="E68" s="251"/>
      <c r="F68" s="308"/>
      <c r="G68" s="288">
        <f>G73+G86+G72+G69</f>
        <v>1630000</v>
      </c>
    </row>
    <row r="69" spans="1:7" x14ac:dyDescent="0.3">
      <c r="A69" s="263" t="s">
        <v>5</v>
      </c>
      <c r="B69" s="45"/>
      <c r="C69" s="45" t="s">
        <v>6</v>
      </c>
      <c r="D69" s="124"/>
      <c r="E69" s="124"/>
      <c r="F69" s="303"/>
      <c r="G69" s="286">
        <v>0</v>
      </c>
    </row>
    <row r="70" spans="1:7" x14ac:dyDescent="0.3">
      <c r="A70" s="263"/>
      <c r="B70" s="45" t="s">
        <v>7</v>
      </c>
      <c r="C70" s="45"/>
      <c r="D70" s="45" t="s">
        <v>8</v>
      </c>
      <c r="E70" s="45"/>
      <c r="F70" s="303"/>
      <c r="G70" s="286">
        <v>0</v>
      </c>
    </row>
    <row r="71" spans="1:7" x14ac:dyDescent="0.3">
      <c r="A71" s="263"/>
      <c r="B71" s="124"/>
      <c r="C71" s="124" t="s">
        <v>259</v>
      </c>
      <c r="D71" s="124" t="s">
        <v>278</v>
      </c>
      <c r="E71" s="124"/>
      <c r="F71" s="303"/>
      <c r="G71" s="287">
        <v>0</v>
      </c>
    </row>
    <row r="72" spans="1:7" x14ac:dyDescent="0.3">
      <c r="A72" s="263" t="s">
        <v>11</v>
      </c>
      <c r="B72" s="124"/>
      <c r="C72" s="45" t="s">
        <v>13</v>
      </c>
      <c r="D72" s="45"/>
      <c r="E72" s="45"/>
      <c r="F72" s="309"/>
      <c r="G72" s="286">
        <v>0</v>
      </c>
    </row>
    <row r="73" spans="1:7" x14ac:dyDescent="0.3">
      <c r="A73" s="263" t="s">
        <v>14</v>
      </c>
      <c r="B73" s="45"/>
      <c r="C73" s="45" t="s">
        <v>15</v>
      </c>
      <c r="D73" s="45"/>
      <c r="E73" s="45"/>
      <c r="F73" s="304"/>
      <c r="G73" s="286">
        <f>G77+G84+G74</f>
        <v>1630000</v>
      </c>
    </row>
    <row r="74" spans="1:7" x14ac:dyDescent="0.3">
      <c r="A74" s="263"/>
      <c r="B74" s="45" t="s">
        <v>16</v>
      </c>
      <c r="C74" s="45"/>
      <c r="D74" s="45" t="s">
        <v>17</v>
      </c>
      <c r="E74" s="70"/>
      <c r="F74" s="304"/>
      <c r="G74" s="286">
        <f>G75+G76</f>
        <v>70000</v>
      </c>
    </row>
    <row r="75" spans="1:7" x14ac:dyDescent="0.3">
      <c r="A75" s="263"/>
      <c r="B75" s="45"/>
      <c r="C75" s="124" t="s">
        <v>18</v>
      </c>
      <c r="D75" s="124" t="s">
        <v>19</v>
      </c>
      <c r="E75" s="70"/>
      <c r="F75" s="304"/>
      <c r="G75" s="287">
        <v>30000</v>
      </c>
    </row>
    <row r="76" spans="1:7" x14ac:dyDescent="0.3">
      <c r="A76" s="263"/>
      <c r="B76" s="124"/>
      <c r="C76" s="124" t="s">
        <v>20</v>
      </c>
      <c r="D76" s="124" t="s">
        <v>21</v>
      </c>
      <c r="E76" s="124"/>
      <c r="F76" s="304"/>
      <c r="G76" s="287">
        <v>40000</v>
      </c>
    </row>
    <row r="77" spans="1:7" x14ac:dyDescent="0.3">
      <c r="A77" s="43"/>
      <c r="B77" s="45" t="s">
        <v>29</v>
      </c>
      <c r="C77" s="45"/>
      <c r="D77" s="45" t="s">
        <v>30</v>
      </c>
      <c r="E77" s="45"/>
      <c r="F77" s="304"/>
      <c r="G77" s="286">
        <f>G78+G81+G82</f>
        <v>1260000</v>
      </c>
    </row>
    <row r="78" spans="1:7" x14ac:dyDescent="0.3">
      <c r="A78" s="43"/>
      <c r="B78" s="124"/>
      <c r="C78" s="124" t="s">
        <v>31</v>
      </c>
      <c r="D78" s="124" t="s">
        <v>32</v>
      </c>
      <c r="E78" s="124"/>
      <c r="F78" s="304"/>
      <c r="G78" s="287">
        <f>G79+G80</f>
        <v>60000</v>
      </c>
    </row>
    <row r="79" spans="1:7" x14ac:dyDescent="0.3">
      <c r="A79" s="43"/>
      <c r="B79" s="124"/>
      <c r="C79" s="124"/>
      <c r="D79" s="124"/>
      <c r="E79" s="124" t="s">
        <v>33</v>
      </c>
      <c r="F79" s="304"/>
      <c r="G79" s="61">
        <v>30000</v>
      </c>
    </row>
    <row r="80" spans="1:7" x14ac:dyDescent="0.3">
      <c r="A80" s="43"/>
      <c r="B80" s="124"/>
      <c r="C80" s="124"/>
      <c r="D80" s="124"/>
      <c r="E80" s="124" t="s">
        <v>35</v>
      </c>
      <c r="F80" s="304"/>
      <c r="G80" s="61">
        <v>30000</v>
      </c>
    </row>
    <row r="81" spans="1:7" x14ac:dyDescent="0.3">
      <c r="A81" s="43"/>
      <c r="B81" s="124"/>
      <c r="C81" s="124" t="s">
        <v>36</v>
      </c>
      <c r="D81" s="124" t="s">
        <v>37</v>
      </c>
      <c r="E81" s="124"/>
      <c r="F81" s="304"/>
      <c r="G81" s="61">
        <v>200000</v>
      </c>
    </row>
    <row r="82" spans="1:7" x14ac:dyDescent="0.3">
      <c r="A82" s="43"/>
      <c r="B82" s="124"/>
      <c r="C82" s="124" t="s">
        <v>38</v>
      </c>
      <c r="D82" s="124" t="s">
        <v>39</v>
      </c>
      <c r="E82" s="124"/>
      <c r="F82" s="304"/>
      <c r="G82" s="287">
        <f>SUM(G83:G83)</f>
        <v>1000000</v>
      </c>
    </row>
    <row r="83" spans="1:7" x14ac:dyDescent="0.3">
      <c r="A83" s="43"/>
      <c r="B83" s="124"/>
      <c r="C83" s="124"/>
      <c r="D83" s="124"/>
      <c r="E83" s="124" t="s">
        <v>79</v>
      </c>
      <c r="F83" s="304"/>
      <c r="G83" s="61">
        <v>1000000</v>
      </c>
    </row>
    <row r="84" spans="1:7" x14ac:dyDescent="0.3">
      <c r="A84" s="43"/>
      <c r="B84" s="45" t="s">
        <v>41</v>
      </c>
      <c r="C84" s="45"/>
      <c r="D84" s="45" t="s">
        <v>42</v>
      </c>
      <c r="E84" s="45"/>
      <c r="F84" s="304"/>
      <c r="G84" s="286">
        <f>G85</f>
        <v>300000</v>
      </c>
    </row>
    <row r="85" spans="1:7" x14ac:dyDescent="0.3">
      <c r="A85" s="43"/>
      <c r="B85" s="124"/>
      <c r="C85" s="124" t="s">
        <v>43</v>
      </c>
      <c r="D85" s="124" t="s">
        <v>44</v>
      </c>
      <c r="E85" s="124"/>
      <c r="F85" s="304"/>
      <c r="G85" s="61">
        <v>300000</v>
      </c>
    </row>
    <row r="86" spans="1:7" x14ac:dyDescent="0.3">
      <c r="A86" s="264" t="s">
        <v>67</v>
      </c>
      <c r="B86" s="124"/>
      <c r="C86" s="45" t="s">
        <v>68</v>
      </c>
      <c r="D86" s="124"/>
      <c r="E86" s="124"/>
      <c r="F86" s="304"/>
      <c r="G86" s="60">
        <f>G87+G88</f>
        <v>0</v>
      </c>
    </row>
    <row r="87" spans="1:7" x14ac:dyDescent="0.3">
      <c r="A87" s="43"/>
      <c r="B87" s="124"/>
      <c r="C87" s="124" t="s">
        <v>69</v>
      </c>
      <c r="D87" s="124"/>
      <c r="E87" s="124" t="s">
        <v>272</v>
      </c>
      <c r="F87" s="304"/>
      <c r="G87" s="61">
        <v>0</v>
      </c>
    </row>
    <row r="88" spans="1:7" x14ac:dyDescent="0.3">
      <c r="A88" s="43"/>
      <c r="B88" s="124"/>
      <c r="C88" s="124" t="s">
        <v>71</v>
      </c>
      <c r="D88" s="124"/>
      <c r="E88" s="124" t="s">
        <v>72</v>
      </c>
      <c r="F88" s="304"/>
      <c r="G88" s="61">
        <v>0</v>
      </c>
    </row>
    <row r="89" spans="1:7" x14ac:dyDescent="0.3">
      <c r="A89" s="265" t="s">
        <v>229</v>
      </c>
      <c r="B89" s="252"/>
      <c r="C89" s="252"/>
      <c r="D89" s="252"/>
      <c r="E89" s="253"/>
      <c r="F89" s="310"/>
      <c r="G89" s="289">
        <f>G90</f>
        <v>3385699</v>
      </c>
    </row>
    <row r="90" spans="1:7" x14ac:dyDescent="0.3">
      <c r="A90" s="263" t="s">
        <v>73</v>
      </c>
      <c r="B90" s="124"/>
      <c r="C90" s="45" t="s">
        <v>74</v>
      </c>
      <c r="D90" s="45"/>
      <c r="E90" s="45"/>
      <c r="F90" s="307"/>
      <c r="G90" s="286">
        <f>G91+G92</f>
        <v>3385699</v>
      </c>
    </row>
    <row r="91" spans="1:7" x14ac:dyDescent="0.3">
      <c r="A91" s="263"/>
      <c r="B91" s="124"/>
      <c r="C91" s="45" t="s">
        <v>75</v>
      </c>
      <c r="D91" s="45"/>
      <c r="E91" s="124" t="s">
        <v>76</v>
      </c>
      <c r="F91" s="307"/>
      <c r="G91" s="61">
        <v>3385699</v>
      </c>
    </row>
    <row r="92" spans="1:7" x14ac:dyDescent="0.3">
      <c r="A92" s="263"/>
      <c r="B92" s="124"/>
      <c r="C92" s="45"/>
      <c r="D92" s="45"/>
      <c r="E92" s="124" t="s">
        <v>77</v>
      </c>
      <c r="F92" s="307"/>
      <c r="G92" s="61">
        <v>0</v>
      </c>
    </row>
    <row r="93" spans="1:7" x14ac:dyDescent="0.3">
      <c r="A93" s="266" t="s">
        <v>134</v>
      </c>
      <c r="B93" s="254"/>
      <c r="C93" s="254"/>
      <c r="D93" s="254"/>
      <c r="E93" s="254"/>
      <c r="F93" s="311"/>
      <c r="G93" s="289">
        <f>G94</f>
        <v>74031451</v>
      </c>
    </row>
    <row r="94" spans="1:7" x14ac:dyDescent="0.3">
      <c r="A94" s="267" t="s">
        <v>48</v>
      </c>
      <c r="B94" s="51"/>
      <c r="C94" s="58" t="s">
        <v>135</v>
      </c>
      <c r="D94" s="58"/>
      <c r="E94" s="51"/>
      <c r="F94" s="312"/>
      <c r="G94" s="60">
        <f t="shared" ref="G94" si="3">G95+G97+G98+G99+G96+G100</f>
        <v>74031451</v>
      </c>
    </row>
    <row r="95" spans="1:7" x14ac:dyDescent="0.3">
      <c r="A95" s="267"/>
      <c r="B95" s="51"/>
      <c r="C95" s="51" t="s">
        <v>50</v>
      </c>
      <c r="D95" s="51" t="s">
        <v>136</v>
      </c>
      <c r="E95" s="51"/>
      <c r="F95" s="313"/>
      <c r="G95" s="61">
        <v>23103000</v>
      </c>
    </row>
    <row r="96" spans="1:7" x14ac:dyDescent="0.3">
      <c r="A96" s="267"/>
      <c r="B96" s="51"/>
      <c r="C96" s="51"/>
      <c r="D96" s="51" t="s">
        <v>257</v>
      </c>
      <c r="E96" s="51"/>
      <c r="F96" s="313"/>
      <c r="G96" s="61">
        <v>600000</v>
      </c>
    </row>
    <row r="97" spans="1:7" x14ac:dyDescent="0.3">
      <c r="A97" s="267"/>
      <c r="B97" s="51"/>
      <c r="C97" s="58"/>
      <c r="D97" s="51" t="s">
        <v>137</v>
      </c>
      <c r="E97" s="51"/>
      <c r="F97" s="312"/>
      <c r="G97" s="61">
        <v>3000000</v>
      </c>
    </row>
    <row r="98" spans="1:7" x14ac:dyDescent="0.3">
      <c r="A98" s="43"/>
      <c r="B98" s="124"/>
      <c r="C98" s="124"/>
      <c r="D98" s="51" t="s">
        <v>138</v>
      </c>
      <c r="E98" s="124"/>
      <c r="F98" s="304"/>
      <c r="G98" s="61">
        <v>45756451</v>
      </c>
    </row>
    <row r="99" spans="1:7" x14ac:dyDescent="0.3">
      <c r="A99" s="43"/>
      <c r="B99" s="124"/>
      <c r="C99" s="124"/>
      <c r="D99" s="51" t="s">
        <v>244</v>
      </c>
      <c r="E99" s="124"/>
      <c r="F99" s="304"/>
      <c r="G99" s="61">
        <v>60000</v>
      </c>
    </row>
    <row r="100" spans="1:7" x14ac:dyDescent="0.3">
      <c r="A100" s="43"/>
      <c r="B100" s="124"/>
      <c r="C100" s="124"/>
      <c r="D100" s="51" t="s">
        <v>260</v>
      </c>
      <c r="E100" s="124"/>
      <c r="F100" s="304"/>
      <c r="G100" s="61">
        <v>1512000</v>
      </c>
    </row>
    <row r="101" spans="1:7" x14ac:dyDescent="0.3">
      <c r="A101" s="262" t="s">
        <v>80</v>
      </c>
      <c r="B101" s="118"/>
      <c r="C101" s="118"/>
      <c r="D101" s="249"/>
      <c r="E101" s="118"/>
      <c r="F101" s="314">
        <v>2</v>
      </c>
      <c r="G101" s="288">
        <f t="shared" ref="G101" si="4">G102+G106+G108</f>
        <v>3241460</v>
      </c>
    </row>
    <row r="102" spans="1:7" x14ac:dyDescent="0.3">
      <c r="A102" s="263" t="s">
        <v>5</v>
      </c>
      <c r="B102" s="45"/>
      <c r="C102" s="45" t="s">
        <v>6</v>
      </c>
      <c r="D102" s="45"/>
      <c r="E102" s="45"/>
      <c r="F102" s="304"/>
      <c r="G102" s="286">
        <f>G103</f>
        <v>2984000</v>
      </c>
    </row>
    <row r="103" spans="1:7" x14ac:dyDescent="0.3">
      <c r="A103" s="43"/>
      <c r="B103" s="124" t="s">
        <v>81</v>
      </c>
      <c r="C103" s="124"/>
      <c r="D103" s="124" t="s">
        <v>82</v>
      </c>
      <c r="E103" s="124"/>
      <c r="F103" s="304"/>
      <c r="G103" s="287">
        <f t="shared" ref="G103" si="5">G104+G105</f>
        <v>2984000</v>
      </c>
    </row>
    <row r="104" spans="1:7" x14ac:dyDescent="0.3">
      <c r="A104" s="126"/>
      <c r="B104" s="124"/>
      <c r="C104" s="124" t="s">
        <v>83</v>
      </c>
      <c r="D104" s="124" t="s">
        <v>84</v>
      </c>
      <c r="E104" s="124"/>
      <c r="F104" s="306"/>
      <c r="G104" s="61">
        <v>2752000</v>
      </c>
    </row>
    <row r="105" spans="1:7" x14ac:dyDescent="0.3">
      <c r="A105" s="126"/>
      <c r="B105" s="124"/>
      <c r="C105" s="124" t="s">
        <v>85</v>
      </c>
      <c r="D105" s="124" t="s">
        <v>86</v>
      </c>
      <c r="E105" s="124"/>
      <c r="F105" s="306"/>
      <c r="G105" s="61">
        <v>232000</v>
      </c>
    </row>
    <row r="106" spans="1:7" x14ac:dyDescent="0.3">
      <c r="A106" s="263" t="s">
        <v>11</v>
      </c>
      <c r="B106" s="45"/>
      <c r="C106" s="45" t="s">
        <v>12</v>
      </c>
      <c r="D106" s="250"/>
      <c r="E106" s="250"/>
      <c r="F106" s="305"/>
      <c r="G106" s="286">
        <f>G107</f>
        <v>193960</v>
      </c>
    </row>
    <row r="107" spans="1:7" x14ac:dyDescent="0.3">
      <c r="A107" s="43"/>
      <c r="B107" s="124"/>
      <c r="C107" s="124"/>
      <c r="D107" s="124" t="s">
        <v>13</v>
      </c>
      <c r="E107" s="124"/>
      <c r="F107" s="304"/>
      <c r="G107" s="61">
        <v>193960</v>
      </c>
    </row>
    <row r="108" spans="1:7" x14ac:dyDescent="0.3">
      <c r="A108" s="263" t="s">
        <v>14</v>
      </c>
      <c r="B108" s="45"/>
      <c r="C108" s="45" t="s">
        <v>15</v>
      </c>
      <c r="D108" s="45"/>
      <c r="E108" s="124"/>
      <c r="F108" s="304"/>
      <c r="G108" s="60">
        <f t="shared" ref="G108" si="6">G109+G111</f>
        <v>63500</v>
      </c>
    </row>
    <row r="109" spans="1:7" x14ac:dyDescent="0.3">
      <c r="A109" s="43"/>
      <c r="B109" s="45" t="s">
        <v>16</v>
      </c>
      <c r="C109" s="45"/>
      <c r="D109" s="45" t="s">
        <v>17</v>
      </c>
      <c r="E109" s="70"/>
      <c r="F109" s="304"/>
      <c r="G109" s="60">
        <f t="shared" ref="G109" si="7">G110</f>
        <v>50000</v>
      </c>
    </row>
    <row r="110" spans="1:7" x14ac:dyDescent="0.3">
      <c r="A110" s="43"/>
      <c r="B110" s="45"/>
      <c r="C110" s="124" t="s">
        <v>20</v>
      </c>
      <c r="D110" s="124" t="s">
        <v>21</v>
      </c>
      <c r="E110" s="70"/>
      <c r="F110" s="304"/>
      <c r="G110" s="61">
        <v>50000</v>
      </c>
    </row>
    <row r="111" spans="1:7" x14ac:dyDescent="0.3">
      <c r="A111" s="43"/>
      <c r="B111" s="45" t="s">
        <v>41</v>
      </c>
      <c r="C111" s="45"/>
      <c r="D111" s="45" t="s">
        <v>42</v>
      </c>
      <c r="E111" s="45"/>
      <c r="F111" s="304"/>
      <c r="G111" s="60">
        <f t="shared" ref="G111" si="8">G112</f>
        <v>13500</v>
      </c>
    </row>
    <row r="112" spans="1:7" x14ac:dyDescent="0.3">
      <c r="A112" s="43"/>
      <c r="B112" s="124"/>
      <c r="C112" s="124" t="s">
        <v>43</v>
      </c>
      <c r="D112" s="124" t="s">
        <v>44</v>
      </c>
      <c r="E112" s="124"/>
      <c r="F112" s="304"/>
      <c r="G112" s="61">
        <v>13500</v>
      </c>
    </row>
    <row r="113" spans="1:7" x14ac:dyDescent="0.3">
      <c r="A113" s="262" t="s">
        <v>87</v>
      </c>
      <c r="B113" s="251"/>
      <c r="C113" s="251"/>
      <c r="D113" s="251"/>
      <c r="E113" s="251"/>
      <c r="F113" s="315"/>
      <c r="G113" s="288">
        <f>G114+G122</f>
        <v>4850000</v>
      </c>
    </row>
    <row r="114" spans="1:7" x14ac:dyDescent="0.3">
      <c r="A114" s="263" t="s">
        <v>14</v>
      </c>
      <c r="B114" s="45"/>
      <c r="C114" s="45" t="s">
        <v>15</v>
      </c>
      <c r="D114" s="45"/>
      <c r="E114" s="45"/>
      <c r="F114" s="304"/>
      <c r="G114" s="286">
        <f>G117+G120+G115</f>
        <v>1250000</v>
      </c>
    </row>
    <row r="115" spans="1:7" x14ac:dyDescent="0.3">
      <c r="A115" s="263"/>
      <c r="B115" s="45" t="s">
        <v>16</v>
      </c>
      <c r="C115" s="45"/>
      <c r="D115" s="45" t="s">
        <v>17</v>
      </c>
      <c r="E115" s="70"/>
      <c r="F115" s="304"/>
      <c r="G115" s="286">
        <f t="shared" ref="G115" si="9">G116</f>
        <v>200000</v>
      </c>
    </row>
    <row r="116" spans="1:7" x14ac:dyDescent="0.3">
      <c r="A116" s="263"/>
      <c r="B116" s="124"/>
      <c r="C116" s="124" t="s">
        <v>20</v>
      </c>
      <c r="D116" s="124" t="s">
        <v>21</v>
      </c>
      <c r="E116" s="124"/>
      <c r="F116" s="304"/>
      <c r="G116" s="286">
        <v>200000</v>
      </c>
    </row>
    <row r="117" spans="1:7" x14ac:dyDescent="0.3">
      <c r="A117" s="43"/>
      <c r="B117" s="45" t="s">
        <v>29</v>
      </c>
      <c r="C117" s="45"/>
      <c r="D117" s="45" t="s">
        <v>30</v>
      </c>
      <c r="E117" s="45"/>
      <c r="F117" s="307"/>
      <c r="G117" s="286">
        <f>G118+G119</f>
        <v>800000</v>
      </c>
    </row>
    <row r="118" spans="1:7" x14ac:dyDescent="0.3">
      <c r="A118" s="43"/>
      <c r="B118" s="124"/>
      <c r="C118" s="124" t="s">
        <v>36</v>
      </c>
      <c r="D118" s="124" t="s">
        <v>37</v>
      </c>
      <c r="E118" s="124"/>
      <c r="F118" s="306"/>
      <c r="G118" s="61">
        <v>400000</v>
      </c>
    </row>
    <row r="119" spans="1:7" x14ac:dyDescent="0.3">
      <c r="A119" s="43"/>
      <c r="B119" s="124"/>
      <c r="C119" s="124" t="s">
        <v>38</v>
      </c>
      <c r="D119" s="124" t="s">
        <v>88</v>
      </c>
      <c r="E119" s="124"/>
      <c r="F119" s="306"/>
      <c r="G119" s="61">
        <v>400000</v>
      </c>
    </row>
    <row r="120" spans="1:7" x14ac:dyDescent="0.3">
      <c r="A120" s="43"/>
      <c r="B120" s="45" t="s">
        <v>41</v>
      </c>
      <c r="C120" s="45"/>
      <c r="D120" s="45" t="s">
        <v>42</v>
      </c>
      <c r="E120" s="45"/>
      <c r="F120" s="316"/>
      <c r="G120" s="286">
        <f>G121</f>
        <v>250000</v>
      </c>
    </row>
    <row r="121" spans="1:7" x14ac:dyDescent="0.3">
      <c r="A121" s="43"/>
      <c r="B121" s="124"/>
      <c r="C121" s="124" t="s">
        <v>43</v>
      </c>
      <c r="D121" s="124" t="s">
        <v>44</v>
      </c>
      <c r="E121" s="124"/>
      <c r="F121" s="306"/>
      <c r="G121" s="61">
        <v>250000</v>
      </c>
    </row>
    <row r="122" spans="1:7" x14ac:dyDescent="0.3">
      <c r="A122" s="264" t="s">
        <v>114</v>
      </c>
      <c r="B122" s="124"/>
      <c r="C122" s="44"/>
      <c r="D122" s="45" t="s">
        <v>115</v>
      </c>
      <c r="E122" s="124"/>
      <c r="F122" s="304"/>
      <c r="G122" s="60">
        <f>G126+G123+G124+G125</f>
        <v>3600000</v>
      </c>
    </row>
    <row r="123" spans="1:7" x14ac:dyDescent="0.3">
      <c r="A123" s="264"/>
      <c r="B123" s="124" t="s">
        <v>246</v>
      </c>
      <c r="C123" s="44"/>
      <c r="D123" s="124" t="s">
        <v>277</v>
      </c>
      <c r="E123" s="124"/>
      <c r="F123" s="304"/>
      <c r="G123" s="61">
        <v>600000</v>
      </c>
    </row>
    <row r="124" spans="1:7" x14ac:dyDescent="0.3">
      <c r="A124" s="264"/>
      <c r="B124" s="124" t="s">
        <v>246</v>
      </c>
      <c r="C124" s="44"/>
      <c r="D124" s="124" t="s">
        <v>276</v>
      </c>
      <c r="E124" s="124"/>
      <c r="F124" s="304"/>
      <c r="G124" s="61">
        <v>1000000</v>
      </c>
    </row>
    <row r="125" spans="1:7" x14ac:dyDescent="0.3">
      <c r="A125" s="264"/>
      <c r="B125" s="124" t="s">
        <v>246</v>
      </c>
      <c r="C125" s="44"/>
      <c r="D125" s="124" t="s">
        <v>287</v>
      </c>
      <c r="E125" s="124"/>
      <c r="F125" s="304"/>
      <c r="G125" s="61">
        <v>2000000</v>
      </c>
    </row>
    <row r="126" spans="1:7" x14ac:dyDescent="0.3">
      <c r="A126" s="43"/>
      <c r="B126" s="124" t="s">
        <v>247</v>
      </c>
      <c r="C126" s="44"/>
      <c r="D126" s="44" t="s">
        <v>248</v>
      </c>
      <c r="E126" s="124"/>
      <c r="F126" s="304"/>
      <c r="G126" s="61">
        <v>0</v>
      </c>
    </row>
    <row r="127" spans="1:7" x14ac:dyDescent="0.3">
      <c r="A127" s="262" t="s">
        <v>89</v>
      </c>
      <c r="B127" s="118"/>
      <c r="C127" s="118"/>
      <c r="D127" s="118"/>
      <c r="E127" s="118"/>
      <c r="F127" s="317"/>
      <c r="G127" s="290">
        <f t="shared" ref="G127" si="10">G128</f>
        <v>127000</v>
      </c>
    </row>
    <row r="128" spans="1:7" x14ac:dyDescent="0.3">
      <c r="A128" s="263" t="s">
        <v>14</v>
      </c>
      <c r="B128" s="45"/>
      <c r="C128" s="45" t="s">
        <v>15</v>
      </c>
      <c r="D128" s="45"/>
      <c r="E128" s="45"/>
      <c r="F128" s="306"/>
      <c r="G128" s="286">
        <f>G129+G131</f>
        <v>127000</v>
      </c>
    </row>
    <row r="129" spans="1:7" x14ac:dyDescent="0.3">
      <c r="A129" s="43"/>
      <c r="B129" s="45" t="s">
        <v>38</v>
      </c>
      <c r="C129" s="45" t="s">
        <v>39</v>
      </c>
      <c r="D129" s="45"/>
      <c r="E129" s="45"/>
      <c r="F129" s="49"/>
      <c r="G129" s="286">
        <f>G130</f>
        <v>100000</v>
      </c>
    </row>
    <row r="130" spans="1:7" x14ac:dyDescent="0.3">
      <c r="A130" s="43"/>
      <c r="B130" s="124"/>
      <c r="C130" s="124"/>
      <c r="D130" s="124" t="s">
        <v>40</v>
      </c>
      <c r="E130" s="124"/>
      <c r="F130" s="49"/>
      <c r="G130" s="61">
        <v>100000</v>
      </c>
    </row>
    <row r="131" spans="1:7" x14ac:dyDescent="0.3">
      <c r="A131" s="43"/>
      <c r="B131" s="45" t="s">
        <v>41</v>
      </c>
      <c r="C131" s="45"/>
      <c r="D131" s="45" t="s">
        <v>42</v>
      </c>
      <c r="E131" s="45"/>
      <c r="F131" s="304"/>
      <c r="G131" s="286">
        <f>G132</f>
        <v>27000</v>
      </c>
    </row>
    <row r="132" spans="1:7" x14ac:dyDescent="0.3">
      <c r="A132" s="43"/>
      <c r="B132" s="124"/>
      <c r="C132" s="124" t="s">
        <v>43</v>
      </c>
      <c r="D132" s="124" t="s">
        <v>44</v>
      </c>
      <c r="E132" s="124"/>
      <c r="F132" s="304"/>
      <c r="G132" s="61">
        <v>27000</v>
      </c>
    </row>
    <row r="133" spans="1:7" x14ac:dyDescent="0.3">
      <c r="A133" s="262" t="s">
        <v>91</v>
      </c>
      <c r="B133" s="118"/>
      <c r="C133" s="118"/>
      <c r="D133" s="118"/>
      <c r="E133" s="118"/>
      <c r="F133" s="317"/>
      <c r="G133" s="288">
        <f>SUM(G134)</f>
        <v>2300000</v>
      </c>
    </row>
    <row r="134" spans="1:7" x14ac:dyDescent="0.3">
      <c r="A134" s="263" t="s">
        <v>14</v>
      </c>
      <c r="B134" s="45"/>
      <c r="C134" s="45" t="s">
        <v>15</v>
      </c>
      <c r="D134" s="45"/>
      <c r="E134" s="45"/>
      <c r="F134" s="306"/>
      <c r="G134" s="60">
        <f>G135+G139</f>
        <v>2300000</v>
      </c>
    </row>
    <row r="135" spans="1:7" x14ac:dyDescent="0.3">
      <c r="A135" s="43"/>
      <c r="B135" s="45" t="s">
        <v>29</v>
      </c>
      <c r="C135" s="45"/>
      <c r="D135" s="45" t="s">
        <v>30</v>
      </c>
      <c r="E135" s="45"/>
      <c r="F135" s="306"/>
      <c r="G135" s="286">
        <f>G136+G138</f>
        <v>1800000</v>
      </c>
    </row>
    <row r="136" spans="1:7" x14ac:dyDescent="0.3">
      <c r="A136" s="43"/>
      <c r="B136" s="124"/>
      <c r="C136" s="124" t="s">
        <v>31</v>
      </c>
      <c r="D136" s="124" t="s">
        <v>32</v>
      </c>
      <c r="E136" s="124"/>
      <c r="F136" s="306"/>
      <c r="G136" s="291">
        <f t="shared" ref="G136" si="11">G137</f>
        <v>1300000</v>
      </c>
    </row>
    <row r="137" spans="1:7" x14ac:dyDescent="0.3">
      <c r="A137" s="43"/>
      <c r="B137" s="124"/>
      <c r="C137" s="124"/>
      <c r="D137" s="124"/>
      <c r="E137" s="124" t="s">
        <v>33</v>
      </c>
      <c r="F137" s="304"/>
      <c r="G137" s="61">
        <v>1300000</v>
      </c>
    </row>
    <row r="138" spans="1:7" x14ac:dyDescent="0.3">
      <c r="A138" s="43"/>
      <c r="B138" s="124"/>
      <c r="C138" s="124"/>
      <c r="D138" s="124" t="s">
        <v>37</v>
      </c>
      <c r="E138" s="124"/>
      <c r="F138" s="304"/>
      <c r="G138" s="61">
        <v>500000</v>
      </c>
    </row>
    <row r="139" spans="1:7" x14ac:dyDescent="0.3">
      <c r="A139" s="43"/>
      <c r="B139" s="45" t="s">
        <v>41</v>
      </c>
      <c r="C139" s="45"/>
      <c r="D139" s="45" t="s">
        <v>42</v>
      </c>
      <c r="E139" s="45"/>
      <c r="F139" s="304"/>
      <c r="G139" s="292">
        <f>G140</f>
        <v>500000</v>
      </c>
    </row>
    <row r="140" spans="1:7" x14ac:dyDescent="0.3">
      <c r="A140" s="43"/>
      <c r="B140" s="124"/>
      <c r="C140" s="124" t="s">
        <v>43</v>
      </c>
      <c r="D140" s="124" t="s">
        <v>44</v>
      </c>
      <c r="E140" s="124"/>
      <c r="F140" s="304"/>
      <c r="G140" s="61">
        <v>500000</v>
      </c>
    </row>
    <row r="141" spans="1:7" x14ac:dyDescent="0.3">
      <c r="A141" s="262" t="s">
        <v>92</v>
      </c>
      <c r="B141" s="118"/>
      <c r="C141" s="118"/>
      <c r="D141" s="118"/>
      <c r="E141" s="118"/>
      <c r="F141" s="314">
        <v>3</v>
      </c>
      <c r="G141" s="288">
        <f>G142+G149+G153+G169</f>
        <v>17459860</v>
      </c>
    </row>
    <row r="142" spans="1:7" x14ac:dyDescent="0.3">
      <c r="A142" s="263" t="s">
        <v>5</v>
      </c>
      <c r="B142" s="45"/>
      <c r="C142" s="45" t="s">
        <v>6</v>
      </c>
      <c r="D142" s="45"/>
      <c r="E142" s="45"/>
      <c r="F142" s="318"/>
      <c r="G142" s="60">
        <f>G143+G147</f>
        <v>9022000</v>
      </c>
    </row>
    <row r="143" spans="1:7" x14ac:dyDescent="0.3">
      <c r="A143" s="43"/>
      <c r="B143" s="45" t="s">
        <v>81</v>
      </c>
      <c r="C143" s="45"/>
      <c r="D143" s="45" t="s">
        <v>82</v>
      </c>
      <c r="E143" s="45"/>
      <c r="F143" s="304"/>
      <c r="G143" s="60">
        <f>SUM(G144:G146)</f>
        <v>8822000</v>
      </c>
    </row>
    <row r="144" spans="1:7" x14ac:dyDescent="0.3">
      <c r="A144" s="126"/>
      <c r="B144" s="124"/>
      <c r="C144" s="124" t="s">
        <v>83</v>
      </c>
      <c r="D144" s="124" t="s">
        <v>84</v>
      </c>
      <c r="E144" s="124"/>
      <c r="F144" s="304"/>
      <c r="G144" s="61">
        <v>7610000</v>
      </c>
    </row>
    <row r="145" spans="1:7" x14ac:dyDescent="0.3">
      <c r="A145" s="126"/>
      <c r="B145" s="124"/>
      <c r="C145" s="124" t="s">
        <v>85</v>
      </c>
      <c r="D145" s="124" t="s">
        <v>86</v>
      </c>
      <c r="E145" s="124"/>
      <c r="F145" s="304"/>
      <c r="G145" s="61">
        <v>872000</v>
      </c>
    </row>
    <row r="146" spans="1:7" x14ac:dyDescent="0.3">
      <c r="A146" s="43"/>
      <c r="B146" s="124"/>
      <c r="C146" s="124" t="s">
        <v>96</v>
      </c>
      <c r="D146" s="124" t="s">
        <v>97</v>
      </c>
      <c r="E146" s="124"/>
      <c r="F146" s="304"/>
      <c r="G146" s="61">
        <v>340000</v>
      </c>
    </row>
    <row r="147" spans="1:7" s="69" customFormat="1" x14ac:dyDescent="0.3">
      <c r="A147" s="263"/>
      <c r="B147" s="45" t="s">
        <v>7</v>
      </c>
      <c r="C147" s="45"/>
      <c r="D147" s="45" t="s">
        <v>8</v>
      </c>
      <c r="E147" s="45"/>
      <c r="F147" s="307"/>
      <c r="G147" s="60">
        <f>G148</f>
        <v>200000</v>
      </c>
    </row>
    <row r="148" spans="1:7" x14ac:dyDescent="0.3">
      <c r="A148" s="43"/>
      <c r="B148" s="124"/>
      <c r="C148" s="124" t="s">
        <v>259</v>
      </c>
      <c r="D148" s="124" t="s">
        <v>278</v>
      </c>
      <c r="E148" s="124"/>
      <c r="F148" s="304"/>
      <c r="G148" s="61">
        <v>200000</v>
      </c>
    </row>
    <row r="149" spans="1:7" x14ac:dyDescent="0.3">
      <c r="A149" s="263" t="s">
        <v>11</v>
      </c>
      <c r="B149" s="45"/>
      <c r="C149" s="45" t="s">
        <v>12</v>
      </c>
      <c r="D149" s="250"/>
      <c r="E149" s="250"/>
      <c r="F149" s="304"/>
      <c r="G149" s="60">
        <f>G150+G152</f>
        <v>1197860</v>
      </c>
    </row>
    <row r="150" spans="1:7" x14ac:dyDescent="0.3">
      <c r="A150" s="43"/>
      <c r="B150" s="124"/>
      <c r="C150" s="124"/>
      <c r="D150" s="124" t="s">
        <v>13</v>
      </c>
      <c r="E150" s="124"/>
      <c r="F150" s="304"/>
      <c r="G150" s="61">
        <v>1146860</v>
      </c>
    </row>
    <row r="151" spans="1:7" x14ac:dyDescent="0.3">
      <c r="A151" s="43"/>
      <c r="B151" s="124"/>
      <c r="C151" s="124"/>
      <c r="D151" s="124" t="s">
        <v>285</v>
      </c>
      <c r="E151" s="124"/>
      <c r="F151" s="304"/>
      <c r="G151" s="61">
        <v>0</v>
      </c>
    </row>
    <row r="152" spans="1:7" x14ac:dyDescent="0.3">
      <c r="A152" s="43"/>
      <c r="B152" s="124"/>
      <c r="C152" s="124"/>
      <c r="D152" s="124" t="s">
        <v>100</v>
      </c>
      <c r="E152" s="124"/>
      <c r="F152" s="304"/>
      <c r="G152" s="61">
        <v>51000</v>
      </c>
    </row>
    <row r="153" spans="1:7" x14ac:dyDescent="0.3">
      <c r="A153" s="263" t="s">
        <v>14</v>
      </c>
      <c r="B153" s="45"/>
      <c r="C153" s="45" t="s">
        <v>15</v>
      </c>
      <c r="D153" s="45"/>
      <c r="E153" s="45"/>
      <c r="F153" s="304"/>
      <c r="G153" s="60">
        <f>G154+G160+G166+G157</f>
        <v>5440000</v>
      </c>
    </row>
    <row r="154" spans="1:7" x14ac:dyDescent="0.3">
      <c r="A154" s="43"/>
      <c r="B154" s="45" t="s">
        <v>16</v>
      </c>
      <c r="C154" s="45"/>
      <c r="D154" s="45" t="s">
        <v>17</v>
      </c>
      <c r="E154" s="70"/>
      <c r="F154" s="304"/>
      <c r="G154" s="60">
        <f>G156+G155</f>
        <v>1300000</v>
      </c>
    </row>
    <row r="155" spans="1:7" x14ac:dyDescent="0.3">
      <c r="A155" s="43"/>
      <c r="B155" s="45"/>
      <c r="C155" s="124" t="s">
        <v>18</v>
      </c>
      <c r="D155" s="124" t="s">
        <v>241</v>
      </c>
      <c r="E155" s="70"/>
      <c r="F155" s="304"/>
      <c r="G155" s="61">
        <v>300000</v>
      </c>
    </row>
    <row r="156" spans="1:7" x14ac:dyDescent="0.3">
      <c r="A156" s="43"/>
      <c r="B156" s="124"/>
      <c r="C156" s="124" t="s">
        <v>20</v>
      </c>
      <c r="D156" s="124" t="s">
        <v>21</v>
      </c>
      <c r="E156" s="124"/>
      <c r="F156" s="304"/>
      <c r="G156" s="61">
        <v>1000000</v>
      </c>
    </row>
    <row r="157" spans="1:7" x14ac:dyDescent="0.3">
      <c r="A157" s="43"/>
      <c r="B157" s="45" t="s">
        <v>22</v>
      </c>
      <c r="C157" s="45"/>
      <c r="D157" s="45" t="s">
        <v>23</v>
      </c>
      <c r="E157" s="45"/>
      <c r="F157" s="304"/>
      <c r="G157" s="60">
        <f t="shared" ref="G157:G158" si="12">G158</f>
        <v>60000</v>
      </c>
    </row>
    <row r="158" spans="1:7" x14ac:dyDescent="0.3">
      <c r="A158" s="43"/>
      <c r="B158" s="124"/>
      <c r="C158" s="124" t="s">
        <v>26</v>
      </c>
      <c r="D158" s="124" t="s">
        <v>27</v>
      </c>
      <c r="E158" s="124"/>
      <c r="F158" s="304"/>
      <c r="G158" s="61">
        <f t="shared" si="12"/>
        <v>60000</v>
      </c>
    </row>
    <row r="159" spans="1:7" x14ac:dyDescent="0.3">
      <c r="A159" s="43"/>
      <c r="B159" s="124"/>
      <c r="C159" s="124"/>
      <c r="D159" s="124"/>
      <c r="E159" s="124" t="s">
        <v>28</v>
      </c>
      <c r="F159" s="304"/>
      <c r="G159" s="61">
        <v>60000</v>
      </c>
    </row>
    <row r="160" spans="1:7" x14ac:dyDescent="0.3">
      <c r="A160" s="43"/>
      <c r="B160" s="45" t="s">
        <v>29</v>
      </c>
      <c r="C160" s="45"/>
      <c r="D160" s="45" t="s">
        <v>30</v>
      </c>
      <c r="E160" s="45"/>
      <c r="F160" s="304"/>
      <c r="G160" s="60">
        <f>G161+G164+G165</f>
        <v>3430000</v>
      </c>
    </row>
    <row r="161" spans="1:7" x14ac:dyDescent="0.3">
      <c r="A161" s="43"/>
      <c r="B161" s="124"/>
      <c r="C161" s="124" t="s">
        <v>31</v>
      </c>
      <c r="D161" s="124" t="s">
        <v>32</v>
      </c>
      <c r="E161" s="124"/>
      <c r="F161" s="304"/>
      <c r="G161" s="61">
        <f>SUM(G162:G163)</f>
        <v>230000</v>
      </c>
    </row>
    <row r="162" spans="1:7" x14ac:dyDescent="0.3">
      <c r="A162" s="43"/>
      <c r="B162" s="124"/>
      <c r="C162" s="124"/>
      <c r="D162" s="124"/>
      <c r="E162" s="124" t="s">
        <v>33</v>
      </c>
      <c r="F162" s="304"/>
      <c r="G162" s="61">
        <v>150000</v>
      </c>
    </row>
    <row r="163" spans="1:7" x14ac:dyDescent="0.3">
      <c r="A163" s="43"/>
      <c r="B163" s="124"/>
      <c r="C163" s="124"/>
      <c r="D163" s="124"/>
      <c r="E163" s="124" t="s">
        <v>35</v>
      </c>
      <c r="F163" s="304"/>
      <c r="G163" s="61">
        <v>80000</v>
      </c>
    </row>
    <row r="164" spans="1:7" x14ac:dyDescent="0.3">
      <c r="A164" s="43"/>
      <c r="B164" s="124"/>
      <c r="C164" s="124" t="s">
        <v>36</v>
      </c>
      <c r="D164" s="124" t="s">
        <v>37</v>
      </c>
      <c r="E164" s="124"/>
      <c r="F164" s="304"/>
      <c r="G164" s="61">
        <v>1600000</v>
      </c>
    </row>
    <row r="165" spans="1:7" x14ac:dyDescent="0.3">
      <c r="A165" s="43"/>
      <c r="B165" s="124"/>
      <c r="C165" s="124" t="s">
        <v>38</v>
      </c>
      <c r="D165" s="124" t="s">
        <v>39</v>
      </c>
      <c r="E165" s="124"/>
      <c r="F165" s="304"/>
      <c r="G165" s="61">
        <v>1600000</v>
      </c>
    </row>
    <row r="166" spans="1:7" x14ac:dyDescent="0.3">
      <c r="A166" s="43"/>
      <c r="B166" s="45" t="s">
        <v>41</v>
      </c>
      <c r="C166" s="45"/>
      <c r="D166" s="45" t="s">
        <v>42</v>
      </c>
      <c r="E166" s="45"/>
      <c r="F166" s="304"/>
      <c r="G166" s="60">
        <f>SUM(G167:G168)</f>
        <v>650000</v>
      </c>
    </row>
    <row r="167" spans="1:7" x14ac:dyDescent="0.3">
      <c r="A167" s="43"/>
      <c r="B167" s="124"/>
      <c r="C167" s="124" t="s">
        <v>43</v>
      </c>
      <c r="D167" s="124" t="s">
        <v>44</v>
      </c>
      <c r="E167" s="124"/>
      <c r="F167" s="304"/>
      <c r="G167" s="61">
        <v>600000</v>
      </c>
    </row>
    <row r="168" spans="1:7" x14ac:dyDescent="0.3">
      <c r="A168" s="268"/>
      <c r="B168" s="124"/>
      <c r="C168" s="124"/>
      <c r="D168" s="124" t="s">
        <v>93</v>
      </c>
      <c r="E168" s="124"/>
      <c r="F168" s="304"/>
      <c r="G168" s="61">
        <v>50000</v>
      </c>
    </row>
    <row r="169" spans="1:7" x14ac:dyDescent="0.3">
      <c r="A169" s="264" t="s">
        <v>67</v>
      </c>
      <c r="B169" s="124"/>
      <c r="C169" s="45" t="s">
        <v>68</v>
      </c>
      <c r="D169" s="124"/>
      <c r="E169" s="124"/>
      <c r="F169" s="304"/>
      <c r="G169" s="60">
        <f>G170+G173+G171+G172</f>
        <v>1800000</v>
      </c>
    </row>
    <row r="170" spans="1:7" x14ac:dyDescent="0.3">
      <c r="A170" s="43"/>
      <c r="B170" s="124"/>
      <c r="C170" s="124" t="s">
        <v>69</v>
      </c>
      <c r="D170" s="124"/>
      <c r="E170" s="124" t="s">
        <v>273</v>
      </c>
      <c r="F170" s="304"/>
      <c r="G170" s="61">
        <v>0</v>
      </c>
    </row>
    <row r="171" spans="1:7" x14ac:dyDescent="0.3">
      <c r="A171" s="43"/>
      <c r="B171" s="124"/>
      <c r="C171" s="124" t="s">
        <v>69</v>
      </c>
      <c r="D171" s="124"/>
      <c r="E171" s="124" t="s">
        <v>288</v>
      </c>
      <c r="F171" s="304"/>
      <c r="G171" s="61">
        <v>1000000</v>
      </c>
    </row>
    <row r="172" spans="1:7" x14ac:dyDescent="0.3">
      <c r="A172" s="43"/>
      <c r="B172" s="124"/>
      <c r="C172" s="124" t="s">
        <v>69</v>
      </c>
      <c r="D172" s="124"/>
      <c r="E172" s="124" t="s">
        <v>296</v>
      </c>
      <c r="F172" s="304"/>
      <c r="G172" s="61">
        <v>800000</v>
      </c>
    </row>
    <row r="173" spans="1:7" x14ac:dyDescent="0.3">
      <c r="A173" s="43"/>
      <c r="B173" s="124"/>
      <c r="C173" s="124" t="s">
        <v>71</v>
      </c>
      <c r="D173" s="124"/>
      <c r="E173" s="124" t="s">
        <v>72</v>
      </c>
      <c r="F173" s="304"/>
      <c r="G173" s="61">
        <v>0</v>
      </c>
    </row>
    <row r="174" spans="1:7" x14ac:dyDescent="0.3">
      <c r="A174" s="262" t="s">
        <v>258</v>
      </c>
      <c r="B174" s="118"/>
      <c r="C174" s="118"/>
      <c r="D174" s="118"/>
      <c r="E174" s="118"/>
      <c r="F174" s="319"/>
      <c r="G174" s="293">
        <f>G178+G175+G181</f>
        <v>2500000</v>
      </c>
    </row>
    <row r="175" spans="1:7" x14ac:dyDescent="0.3">
      <c r="A175" s="263" t="s">
        <v>14</v>
      </c>
      <c r="B175" s="45"/>
      <c r="C175" s="45" t="s">
        <v>15</v>
      </c>
      <c r="D175" s="45"/>
      <c r="E175" s="45"/>
      <c r="F175" s="316"/>
      <c r="G175" s="294">
        <f t="shared" ref="G175" si="13">G176</f>
        <v>0</v>
      </c>
    </row>
    <row r="176" spans="1:7" x14ac:dyDescent="0.3">
      <c r="A176" s="263"/>
      <c r="B176" s="45" t="s">
        <v>29</v>
      </c>
      <c r="C176" s="45"/>
      <c r="D176" s="45" t="s">
        <v>30</v>
      </c>
      <c r="E176" s="45"/>
      <c r="F176" s="316"/>
      <c r="G176" s="294">
        <f t="shared" ref="G176" si="14">G177</f>
        <v>0</v>
      </c>
    </row>
    <row r="177" spans="1:7" x14ac:dyDescent="0.3">
      <c r="A177" s="263"/>
      <c r="B177" s="45"/>
      <c r="C177" s="124" t="s">
        <v>38</v>
      </c>
      <c r="D177" s="124" t="s">
        <v>39</v>
      </c>
      <c r="E177" s="45"/>
      <c r="F177" s="316"/>
      <c r="G177" s="291">
        <v>0</v>
      </c>
    </row>
    <row r="178" spans="1:7" x14ac:dyDescent="0.3">
      <c r="A178" s="264" t="s">
        <v>67</v>
      </c>
      <c r="B178" s="124"/>
      <c r="C178" s="44"/>
      <c r="D178" s="45" t="s">
        <v>68</v>
      </c>
      <c r="E178" s="124"/>
      <c r="F178" s="304"/>
      <c r="G178" s="60">
        <f>G180+G179</f>
        <v>1000000</v>
      </c>
    </row>
    <row r="179" spans="1:7" x14ac:dyDescent="0.3">
      <c r="A179" s="43"/>
      <c r="B179" s="124" t="s">
        <v>90</v>
      </c>
      <c r="C179" s="44"/>
      <c r="D179" s="44" t="s">
        <v>289</v>
      </c>
      <c r="E179" s="124"/>
      <c r="F179" s="304"/>
      <c r="G179" s="61">
        <v>1000000</v>
      </c>
    </row>
    <row r="180" spans="1:7" x14ac:dyDescent="0.3">
      <c r="A180" s="43"/>
      <c r="B180" s="124" t="s">
        <v>90</v>
      </c>
      <c r="C180" s="44"/>
      <c r="D180" s="44" t="s">
        <v>72</v>
      </c>
      <c r="E180" s="124"/>
      <c r="F180" s="304"/>
      <c r="G180" s="61">
        <v>0</v>
      </c>
    </row>
    <row r="181" spans="1:7" x14ac:dyDescent="0.3">
      <c r="A181" s="264" t="s">
        <v>114</v>
      </c>
      <c r="B181" s="124"/>
      <c r="C181" s="45" t="s">
        <v>115</v>
      </c>
      <c r="D181" s="124"/>
      <c r="E181" s="124"/>
      <c r="F181" s="304"/>
      <c r="G181" s="60">
        <f t="shared" ref="G181" si="15">G182</f>
        <v>1500000</v>
      </c>
    </row>
    <row r="182" spans="1:7" x14ac:dyDescent="0.3">
      <c r="A182" s="43"/>
      <c r="B182" s="124" t="s">
        <v>246</v>
      </c>
      <c r="C182" s="44"/>
      <c r="D182" s="44" t="s">
        <v>286</v>
      </c>
      <c r="E182" s="124"/>
      <c r="F182" s="304"/>
      <c r="G182" s="61">
        <v>1500000</v>
      </c>
    </row>
    <row r="183" spans="1:7" x14ac:dyDescent="0.3">
      <c r="A183" s="262" t="s">
        <v>94</v>
      </c>
      <c r="B183" s="118"/>
      <c r="C183" s="118"/>
      <c r="D183" s="118"/>
      <c r="E183" s="118"/>
      <c r="F183" s="314">
        <v>1</v>
      </c>
      <c r="G183" s="62">
        <f>G184+G190+G193</f>
        <v>10241511</v>
      </c>
    </row>
    <row r="184" spans="1:7" x14ac:dyDescent="0.3">
      <c r="A184" s="263" t="s">
        <v>5</v>
      </c>
      <c r="B184" s="45"/>
      <c r="C184" s="45" t="s">
        <v>6</v>
      </c>
      <c r="D184" s="45"/>
      <c r="E184" s="45"/>
      <c r="F184" s="304"/>
      <c r="G184" s="60">
        <f>G185</f>
        <v>7718124</v>
      </c>
    </row>
    <row r="185" spans="1:7" x14ac:dyDescent="0.3">
      <c r="A185" s="43"/>
      <c r="B185" s="45" t="s">
        <v>81</v>
      </c>
      <c r="C185" s="45"/>
      <c r="D185" s="45" t="s">
        <v>82</v>
      </c>
      <c r="E185" s="45"/>
      <c r="F185" s="304"/>
      <c r="G185" s="60">
        <f>SUM(G186:G189)</f>
        <v>7718124</v>
      </c>
    </row>
    <row r="186" spans="1:7" x14ac:dyDescent="0.3">
      <c r="A186" s="126"/>
      <c r="B186" s="124"/>
      <c r="C186" s="124" t="s">
        <v>83</v>
      </c>
      <c r="D186" s="124" t="s">
        <v>84</v>
      </c>
      <c r="E186" s="124"/>
      <c r="F186" s="304"/>
      <c r="G186" s="61">
        <v>6957072</v>
      </c>
    </row>
    <row r="187" spans="1:7" x14ac:dyDescent="0.3">
      <c r="A187" s="126"/>
      <c r="B187" s="124"/>
      <c r="C187" s="124" t="s">
        <v>85</v>
      </c>
      <c r="D187" s="124" t="s">
        <v>95</v>
      </c>
      <c r="E187" s="124"/>
      <c r="F187" s="304"/>
      <c r="G187" s="61">
        <v>579756</v>
      </c>
    </row>
    <row r="188" spans="1:7" x14ac:dyDescent="0.3">
      <c r="A188" s="43"/>
      <c r="B188" s="124"/>
      <c r="C188" s="124" t="s">
        <v>96</v>
      </c>
      <c r="D188" s="124" t="s">
        <v>97</v>
      </c>
      <c r="E188" s="124"/>
      <c r="F188" s="304"/>
      <c r="G188" s="61">
        <v>120000</v>
      </c>
    </row>
    <row r="189" spans="1:7" x14ac:dyDescent="0.3">
      <c r="A189" s="43"/>
      <c r="B189" s="124"/>
      <c r="C189" s="124" t="s">
        <v>98</v>
      </c>
      <c r="D189" s="124" t="s">
        <v>99</v>
      </c>
      <c r="E189" s="124"/>
      <c r="F189" s="304"/>
      <c r="G189" s="61">
        <v>61296</v>
      </c>
    </row>
    <row r="190" spans="1:7" x14ac:dyDescent="0.3">
      <c r="A190" s="263" t="s">
        <v>11</v>
      </c>
      <c r="B190" s="45"/>
      <c r="C190" s="45" t="s">
        <v>12</v>
      </c>
      <c r="D190" s="250"/>
      <c r="E190" s="250"/>
      <c r="F190" s="304"/>
      <c r="G190" s="60">
        <f>SUM(G191:G192)</f>
        <v>1013387</v>
      </c>
    </row>
    <row r="191" spans="1:7" x14ac:dyDescent="0.3">
      <c r="A191" s="43"/>
      <c r="B191" s="124"/>
      <c r="C191" s="124"/>
      <c r="D191" s="124" t="s">
        <v>13</v>
      </c>
      <c r="E191" s="124"/>
      <c r="F191" s="304"/>
      <c r="G191" s="61">
        <v>995387</v>
      </c>
    </row>
    <row r="192" spans="1:7" x14ac:dyDescent="0.3">
      <c r="A192" s="43"/>
      <c r="B192" s="124"/>
      <c r="C192" s="124"/>
      <c r="D192" s="124" t="s">
        <v>100</v>
      </c>
      <c r="E192" s="124"/>
      <c r="F192" s="304"/>
      <c r="G192" s="61">
        <v>18000</v>
      </c>
    </row>
    <row r="193" spans="1:7" x14ac:dyDescent="0.3">
      <c r="A193" s="263" t="s">
        <v>14</v>
      </c>
      <c r="B193" s="45"/>
      <c r="C193" s="45" t="s">
        <v>15</v>
      </c>
      <c r="D193" s="45"/>
      <c r="E193" s="45"/>
      <c r="F193" s="304"/>
      <c r="G193" s="60">
        <f>G194+G199+G205+G208+G197</f>
        <v>1510000</v>
      </c>
    </row>
    <row r="194" spans="1:7" x14ac:dyDescent="0.3">
      <c r="A194" s="43"/>
      <c r="B194" s="45" t="s">
        <v>16</v>
      </c>
      <c r="C194" s="45"/>
      <c r="D194" s="45" t="s">
        <v>17</v>
      </c>
      <c r="E194" s="70"/>
      <c r="F194" s="304"/>
      <c r="G194" s="60">
        <f>G195+G196</f>
        <v>160000</v>
      </c>
    </row>
    <row r="195" spans="1:7" x14ac:dyDescent="0.3">
      <c r="A195" s="43"/>
      <c r="B195" s="124"/>
      <c r="C195" s="124" t="s">
        <v>18</v>
      </c>
      <c r="D195" s="124" t="s">
        <v>19</v>
      </c>
      <c r="E195" s="44"/>
      <c r="F195" s="304"/>
      <c r="G195" s="61">
        <v>80000</v>
      </c>
    </row>
    <row r="196" spans="1:7" x14ac:dyDescent="0.3">
      <c r="A196" s="43"/>
      <c r="B196" s="124"/>
      <c r="C196" s="124" t="s">
        <v>20</v>
      </c>
      <c r="D196" s="124" t="s">
        <v>21</v>
      </c>
      <c r="E196" s="124"/>
      <c r="F196" s="304"/>
      <c r="G196" s="61">
        <v>80000</v>
      </c>
    </row>
    <row r="197" spans="1:7" x14ac:dyDescent="0.3">
      <c r="A197" s="43"/>
      <c r="B197" s="45" t="s">
        <v>22</v>
      </c>
      <c r="C197" s="45"/>
      <c r="D197" s="45" t="s">
        <v>23</v>
      </c>
      <c r="E197" s="45"/>
      <c r="F197" s="304"/>
      <c r="G197" s="60">
        <v>50000</v>
      </c>
    </row>
    <row r="198" spans="1:7" x14ac:dyDescent="0.3">
      <c r="A198" s="43"/>
      <c r="B198" s="124"/>
      <c r="C198" s="124"/>
      <c r="D198" s="124"/>
      <c r="E198" s="124" t="s">
        <v>28</v>
      </c>
      <c r="F198" s="304"/>
      <c r="G198" s="61">
        <v>50000</v>
      </c>
    </row>
    <row r="199" spans="1:7" x14ac:dyDescent="0.3">
      <c r="A199" s="43"/>
      <c r="B199" s="45" t="s">
        <v>29</v>
      </c>
      <c r="C199" s="45"/>
      <c r="D199" s="45" t="s">
        <v>30</v>
      </c>
      <c r="E199" s="45"/>
      <c r="F199" s="304"/>
      <c r="G199" s="60">
        <f>G202+G203+G201</f>
        <v>1040000</v>
      </c>
    </row>
    <row r="200" spans="1:7" x14ac:dyDescent="0.3">
      <c r="A200" s="43"/>
      <c r="B200" s="45"/>
      <c r="C200" s="124" t="s">
        <v>31</v>
      </c>
      <c r="D200" s="124" t="s">
        <v>32</v>
      </c>
      <c r="E200" s="45"/>
      <c r="F200" s="304"/>
      <c r="G200" s="61">
        <f>SUM(G201)</f>
        <v>160000</v>
      </c>
    </row>
    <row r="201" spans="1:7" x14ac:dyDescent="0.3">
      <c r="A201" s="43"/>
      <c r="B201" s="45"/>
      <c r="C201" s="124"/>
      <c r="D201" s="124" t="s">
        <v>101</v>
      </c>
      <c r="E201" s="45"/>
      <c r="F201" s="304"/>
      <c r="G201" s="61">
        <v>160000</v>
      </c>
    </row>
    <row r="202" spans="1:7" x14ac:dyDescent="0.3">
      <c r="A202" s="43"/>
      <c r="B202" s="124"/>
      <c r="C202" s="124" t="s">
        <v>36</v>
      </c>
      <c r="D202" s="124" t="s">
        <v>37</v>
      </c>
      <c r="E202" s="124"/>
      <c r="F202" s="304"/>
      <c r="G202" s="61">
        <v>80000</v>
      </c>
    </row>
    <row r="203" spans="1:7" x14ac:dyDescent="0.3">
      <c r="A203" s="43"/>
      <c r="B203" s="124"/>
      <c r="C203" s="124" t="s">
        <v>38</v>
      </c>
      <c r="D203" s="124" t="s">
        <v>39</v>
      </c>
      <c r="E203" s="124"/>
      <c r="F203" s="304"/>
      <c r="G203" s="61">
        <f>SUM(G204:G204)</f>
        <v>800000</v>
      </c>
    </row>
    <row r="204" spans="1:7" x14ac:dyDescent="0.3">
      <c r="A204" s="43"/>
      <c r="B204" s="124"/>
      <c r="C204" s="124"/>
      <c r="D204" s="124"/>
      <c r="E204" s="124" t="s">
        <v>40</v>
      </c>
      <c r="F204" s="304"/>
      <c r="G204" s="61">
        <v>800000</v>
      </c>
    </row>
    <row r="205" spans="1:7" x14ac:dyDescent="0.3">
      <c r="A205" s="43"/>
      <c r="B205" s="45" t="s">
        <v>102</v>
      </c>
      <c r="C205" s="45"/>
      <c r="D205" s="45" t="s">
        <v>103</v>
      </c>
      <c r="E205" s="45"/>
      <c r="F205" s="304"/>
      <c r="G205" s="60">
        <f>G206</f>
        <v>70000</v>
      </c>
    </row>
    <row r="206" spans="1:7" x14ac:dyDescent="0.3">
      <c r="A206" s="43"/>
      <c r="B206" s="124"/>
      <c r="C206" s="124" t="s">
        <v>104</v>
      </c>
      <c r="D206" s="124" t="s">
        <v>105</v>
      </c>
      <c r="E206" s="124"/>
      <c r="F206" s="304"/>
      <c r="G206" s="61">
        <f t="shared" ref="G206" si="16">G207</f>
        <v>70000</v>
      </c>
    </row>
    <row r="207" spans="1:7" x14ac:dyDescent="0.3">
      <c r="A207" s="43"/>
      <c r="B207" s="124"/>
      <c r="C207" s="124"/>
      <c r="D207" s="124"/>
      <c r="E207" s="124" t="s">
        <v>106</v>
      </c>
      <c r="F207" s="304"/>
      <c r="G207" s="61">
        <v>70000</v>
      </c>
    </row>
    <row r="208" spans="1:7" x14ac:dyDescent="0.3">
      <c r="A208" s="43"/>
      <c r="B208" s="45" t="s">
        <v>41</v>
      </c>
      <c r="C208" s="45"/>
      <c r="D208" s="45" t="s">
        <v>42</v>
      </c>
      <c r="E208" s="45"/>
      <c r="F208" s="304"/>
      <c r="G208" s="60">
        <f>G209+G210+G211</f>
        <v>190000</v>
      </c>
    </row>
    <row r="209" spans="1:7" x14ac:dyDescent="0.3">
      <c r="A209" s="43"/>
      <c r="B209" s="124"/>
      <c r="C209" s="124" t="s">
        <v>43</v>
      </c>
      <c r="D209" s="124" t="s">
        <v>44</v>
      </c>
      <c r="E209" s="124"/>
      <c r="F209" s="304"/>
      <c r="G209" s="61">
        <v>150000</v>
      </c>
    </row>
    <row r="210" spans="1:7" x14ac:dyDescent="0.3">
      <c r="A210" s="43"/>
      <c r="B210" s="124"/>
      <c r="C210" s="124" t="s">
        <v>45</v>
      </c>
      <c r="D210" s="124" t="s">
        <v>46</v>
      </c>
      <c r="E210" s="124"/>
      <c r="F210" s="304"/>
      <c r="G210" s="61">
        <v>10000</v>
      </c>
    </row>
    <row r="211" spans="1:7" x14ac:dyDescent="0.3">
      <c r="A211" s="43"/>
      <c r="B211" s="124"/>
      <c r="C211" s="124" t="s">
        <v>45</v>
      </c>
      <c r="D211" s="124" t="s">
        <v>47</v>
      </c>
      <c r="E211" s="124"/>
      <c r="F211" s="304"/>
      <c r="G211" s="61">
        <v>30000</v>
      </c>
    </row>
    <row r="212" spans="1:7" x14ac:dyDescent="0.3">
      <c r="A212" s="262" t="s">
        <v>107</v>
      </c>
      <c r="B212" s="118"/>
      <c r="C212" s="118"/>
      <c r="D212" s="118"/>
      <c r="E212" s="118"/>
      <c r="F212" s="317"/>
      <c r="G212" s="62">
        <f>G213+G225</f>
        <v>965000</v>
      </c>
    </row>
    <row r="213" spans="1:7" x14ac:dyDescent="0.3">
      <c r="A213" s="263" t="s">
        <v>14</v>
      </c>
      <c r="B213" s="45"/>
      <c r="C213" s="45" t="s">
        <v>15</v>
      </c>
      <c r="D213" s="45"/>
      <c r="E213" s="45"/>
      <c r="F213" s="307"/>
      <c r="G213" s="60">
        <f>G214+G217+G223</f>
        <v>965000</v>
      </c>
    </row>
    <row r="214" spans="1:7" x14ac:dyDescent="0.3">
      <c r="A214" s="43"/>
      <c r="B214" s="45" t="s">
        <v>16</v>
      </c>
      <c r="C214" s="45"/>
      <c r="D214" s="45" t="s">
        <v>17</v>
      </c>
      <c r="E214" s="70"/>
      <c r="F214" s="307"/>
      <c r="G214" s="60">
        <f t="shared" ref="G214:G215" si="17">G215</f>
        <v>65000</v>
      </c>
    </row>
    <row r="215" spans="1:7" x14ac:dyDescent="0.3">
      <c r="A215" s="43"/>
      <c r="B215" s="124"/>
      <c r="C215" s="124" t="s">
        <v>20</v>
      </c>
      <c r="D215" s="124" t="s">
        <v>21</v>
      </c>
      <c r="E215" s="124"/>
      <c r="F215" s="304"/>
      <c r="G215" s="61">
        <f t="shared" si="17"/>
        <v>65000</v>
      </c>
    </row>
    <row r="216" spans="1:7" x14ac:dyDescent="0.3">
      <c r="A216" s="263"/>
      <c r="B216" s="45"/>
      <c r="C216" s="45"/>
      <c r="D216" s="45"/>
      <c r="E216" s="124" t="s">
        <v>108</v>
      </c>
      <c r="F216" s="304"/>
      <c r="G216" s="61">
        <v>65000</v>
      </c>
    </row>
    <row r="217" spans="1:7" x14ac:dyDescent="0.3">
      <c r="A217" s="43"/>
      <c r="B217" s="45" t="s">
        <v>29</v>
      </c>
      <c r="C217" s="45"/>
      <c r="D217" s="45" t="s">
        <v>30</v>
      </c>
      <c r="E217" s="45"/>
      <c r="F217" s="304"/>
      <c r="G217" s="60">
        <f>G218+G220+G221</f>
        <v>750000</v>
      </c>
    </row>
    <row r="218" spans="1:7" x14ac:dyDescent="0.3">
      <c r="A218" s="43"/>
      <c r="B218" s="124"/>
      <c r="C218" s="124" t="s">
        <v>31</v>
      </c>
      <c r="D218" s="124" t="s">
        <v>32</v>
      </c>
      <c r="E218" s="124"/>
      <c r="F218" s="304"/>
      <c r="G218" s="61">
        <f>SUM(G219:G219)</f>
        <v>300000</v>
      </c>
    </row>
    <row r="219" spans="1:7" x14ac:dyDescent="0.3">
      <c r="A219" s="43"/>
      <c r="B219" s="124"/>
      <c r="C219" s="124"/>
      <c r="D219" s="124"/>
      <c r="E219" s="124" t="s">
        <v>33</v>
      </c>
      <c r="F219" s="304"/>
      <c r="G219" s="61">
        <v>300000</v>
      </c>
    </row>
    <row r="220" spans="1:7" x14ac:dyDescent="0.3">
      <c r="A220" s="43"/>
      <c r="B220" s="124"/>
      <c r="C220" s="124" t="s">
        <v>36</v>
      </c>
      <c r="D220" s="124" t="s">
        <v>37</v>
      </c>
      <c r="E220" s="124"/>
      <c r="F220" s="304"/>
      <c r="G220" s="61">
        <v>250000</v>
      </c>
    </row>
    <row r="221" spans="1:7" x14ac:dyDescent="0.3">
      <c r="A221" s="43"/>
      <c r="B221" s="124"/>
      <c r="C221" s="124" t="s">
        <v>38</v>
      </c>
      <c r="D221" s="124" t="s">
        <v>39</v>
      </c>
      <c r="E221" s="124"/>
      <c r="F221" s="304"/>
      <c r="G221" s="61">
        <f>G222</f>
        <v>200000</v>
      </c>
    </row>
    <row r="222" spans="1:7" x14ac:dyDescent="0.3">
      <c r="A222" s="43"/>
      <c r="B222" s="124"/>
      <c r="C222" s="124"/>
      <c r="D222" s="124"/>
      <c r="E222" s="124" t="s">
        <v>40</v>
      </c>
      <c r="F222" s="304"/>
      <c r="G222" s="61">
        <v>200000</v>
      </c>
    </row>
    <row r="223" spans="1:7" x14ac:dyDescent="0.3">
      <c r="A223" s="43"/>
      <c r="B223" s="45" t="s">
        <v>41</v>
      </c>
      <c r="C223" s="45"/>
      <c r="D223" s="45" t="s">
        <v>42</v>
      </c>
      <c r="E223" s="45"/>
      <c r="F223" s="304"/>
      <c r="G223" s="60">
        <f>G224</f>
        <v>150000</v>
      </c>
    </row>
    <row r="224" spans="1:7" x14ac:dyDescent="0.3">
      <c r="A224" s="43"/>
      <c r="B224" s="124"/>
      <c r="C224" s="124" t="s">
        <v>43</v>
      </c>
      <c r="D224" s="124" t="s">
        <v>44</v>
      </c>
      <c r="E224" s="124"/>
      <c r="F224" s="304"/>
      <c r="G224" s="61">
        <v>150000</v>
      </c>
    </row>
    <row r="225" spans="1:7" x14ac:dyDescent="0.3">
      <c r="A225" s="264" t="s">
        <v>114</v>
      </c>
      <c r="B225" s="124"/>
      <c r="C225" s="44"/>
      <c r="D225" s="45" t="s">
        <v>115</v>
      </c>
      <c r="E225" s="124"/>
      <c r="F225" s="304"/>
      <c r="G225" s="60">
        <f>G226+G228</f>
        <v>0</v>
      </c>
    </row>
    <row r="226" spans="1:7" x14ac:dyDescent="0.3">
      <c r="A226" s="264"/>
      <c r="B226" s="124" t="s">
        <v>246</v>
      </c>
      <c r="C226" s="44"/>
      <c r="D226" s="124" t="s">
        <v>274</v>
      </c>
      <c r="E226" s="124"/>
      <c r="F226" s="304"/>
      <c r="G226" s="61">
        <v>0</v>
      </c>
    </row>
    <row r="227" spans="1:7" x14ac:dyDescent="0.3">
      <c r="A227" s="264"/>
      <c r="B227" s="124" t="s">
        <v>246</v>
      </c>
      <c r="C227" s="44"/>
      <c r="D227" s="124" t="s">
        <v>290</v>
      </c>
      <c r="E227" s="124"/>
      <c r="F227" s="304"/>
      <c r="G227" s="61">
        <v>0</v>
      </c>
    </row>
    <row r="228" spans="1:7" x14ac:dyDescent="0.3">
      <c r="A228" s="264"/>
      <c r="B228" s="124" t="s">
        <v>246</v>
      </c>
      <c r="C228" s="44"/>
      <c r="D228" s="124" t="s">
        <v>275</v>
      </c>
      <c r="E228" s="124"/>
      <c r="F228" s="304"/>
      <c r="G228" s="61">
        <v>0</v>
      </c>
    </row>
    <row r="229" spans="1:7" x14ac:dyDescent="0.3">
      <c r="A229" s="262" t="s">
        <v>109</v>
      </c>
      <c r="B229" s="118"/>
      <c r="C229" s="118"/>
      <c r="D229" s="118"/>
      <c r="E229" s="118"/>
      <c r="F229" s="314"/>
      <c r="G229" s="62">
        <f>G230</f>
        <v>25000</v>
      </c>
    </row>
    <row r="230" spans="1:7" x14ac:dyDescent="0.3">
      <c r="A230" s="263" t="s">
        <v>14</v>
      </c>
      <c r="B230" s="45"/>
      <c r="C230" s="45" t="s">
        <v>15</v>
      </c>
      <c r="D230" s="45"/>
      <c r="E230" s="45"/>
      <c r="F230" s="309"/>
      <c r="G230" s="60">
        <f>G231+G235</f>
        <v>25000</v>
      </c>
    </row>
    <row r="231" spans="1:7" x14ac:dyDescent="0.3">
      <c r="A231" s="43"/>
      <c r="B231" s="45" t="s">
        <v>29</v>
      </c>
      <c r="C231" s="45"/>
      <c r="D231" s="45" t="s">
        <v>30</v>
      </c>
      <c r="E231" s="45"/>
      <c r="F231" s="304"/>
      <c r="G231" s="60">
        <f>G232</f>
        <v>20000</v>
      </c>
    </row>
    <row r="232" spans="1:7" x14ac:dyDescent="0.3">
      <c r="A232" s="43"/>
      <c r="B232" s="124"/>
      <c r="C232" s="124" t="s">
        <v>31</v>
      </c>
      <c r="D232" s="124" t="s">
        <v>32</v>
      </c>
      <c r="E232" s="124"/>
      <c r="F232" s="304"/>
      <c r="G232" s="61">
        <f>G233+G234</f>
        <v>20000</v>
      </c>
    </row>
    <row r="233" spans="1:7" x14ac:dyDescent="0.3">
      <c r="A233" s="43"/>
      <c r="B233" s="124"/>
      <c r="C233" s="124"/>
      <c r="D233" s="124"/>
      <c r="E233" s="124" t="s">
        <v>33</v>
      </c>
      <c r="F233" s="304"/>
      <c r="G233" s="61">
        <v>10000</v>
      </c>
    </row>
    <row r="234" spans="1:7" x14ac:dyDescent="0.3">
      <c r="A234" s="43"/>
      <c r="B234" s="124"/>
      <c r="C234" s="124"/>
      <c r="D234" s="124"/>
      <c r="E234" s="124" t="s">
        <v>35</v>
      </c>
      <c r="F234" s="304"/>
      <c r="G234" s="61">
        <v>10000</v>
      </c>
    </row>
    <row r="235" spans="1:7" x14ac:dyDescent="0.3">
      <c r="A235" s="43"/>
      <c r="B235" s="45" t="s">
        <v>41</v>
      </c>
      <c r="C235" s="45"/>
      <c r="D235" s="45" t="s">
        <v>42</v>
      </c>
      <c r="E235" s="45"/>
      <c r="F235" s="304"/>
      <c r="G235" s="60">
        <f>SUM(G236)</f>
        <v>5000</v>
      </c>
    </row>
    <row r="236" spans="1:7" x14ac:dyDescent="0.3">
      <c r="A236" s="43"/>
      <c r="B236" s="124"/>
      <c r="C236" s="124" t="s">
        <v>43</v>
      </c>
      <c r="D236" s="124" t="s">
        <v>44</v>
      </c>
      <c r="E236" s="124"/>
      <c r="F236" s="304"/>
      <c r="G236" s="61">
        <v>5000</v>
      </c>
    </row>
    <row r="237" spans="1:7" x14ac:dyDescent="0.3">
      <c r="A237" s="262" t="s">
        <v>110</v>
      </c>
      <c r="B237" s="118"/>
      <c r="C237" s="118"/>
      <c r="D237" s="118"/>
      <c r="E237" s="118"/>
      <c r="F237" s="314">
        <v>1</v>
      </c>
      <c r="G237" s="62">
        <f>G238+G245+G248+G270+G274</f>
        <v>22047140</v>
      </c>
    </row>
    <row r="238" spans="1:7" x14ac:dyDescent="0.3">
      <c r="A238" s="263" t="s">
        <v>5</v>
      </c>
      <c r="B238" s="45"/>
      <c r="C238" s="45" t="s">
        <v>6</v>
      </c>
      <c r="D238" s="45"/>
      <c r="E238" s="45"/>
      <c r="F238" s="304"/>
      <c r="G238" s="60">
        <f>G239+G243</f>
        <v>4920000</v>
      </c>
    </row>
    <row r="239" spans="1:7" x14ac:dyDescent="0.3">
      <c r="A239" s="263"/>
      <c r="B239" s="45" t="s">
        <v>81</v>
      </c>
      <c r="C239" s="45"/>
      <c r="D239" s="45" t="s">
        <v>82</v>
      </c>
      <c r="E239" s="45"/>
      <c r="F239" s="304"/>
      <c r="G239" s="60">
        <f>G240+G241+G242</f>
        <v>4920000</v>
      </c>
    </row>
    <row r="240" spans="1:7" x14ac:dyDescent="0.3">
      <c r="A240" s="263"/>
      <c r="B240" s="45"/>
      <c r="C240" s="124" t="s">
        <v>83</v>
      </c>
      <c r="D240" s="124" t="s">
        <v>84</v>
      </c>
      <c r="E240" s="124"/>
      <c r="F240" s="304"/>
      <c r="G240" s="61">
        <v>4425000</v>
      </c>
    </row>
    <row r="241" spans="1:7" x14ac:dyDescent="0.3">
      <c r="A241" s="263"/>
      <c r="B241" s="45"/>
      <c r="C241" s="124" t="s">
        <v>85</v>
      </c>
      <c r="D241" s="124" t="s">
        <v>95</v>
      </c>
      <c r="E241" s="124"/>
      <c r="F241" s="304"/>
      <c r="G241" s="61">
        <v>375000</v>
      </c>
    </row>
    <row r="242" spans="1:7" x14ac:dyDescent="0.3">
      <c r="A242" s="263"/>
      <c r="B242" s="45"/>
      <c r="C242" s="124" t="s">
        <v>96</v>
      </c>
      <c r="D242" s="124" t="s">
        <v>97</v>
      </c>
      <c r="E242" s="124"/>
      <c r="F242" s="304"/>
      <c r="G242" s="61">
        <v>120000</v>
      </c>
    </row>
    <row r="243" spans="1:7" x14ac:dyDescent="0.3">
      <c r="A243" s="263"/>
      <c r="B243" s="45" t="s">
        <v>7</v>
      </c>
      <c r="C243" s="45"/>
      <c r="D243" s="45" t="s">
        <v>8</v>
      </c>
      <c r="E243" s="45"/>
      <c r="F243" s="304"/>
      <c r="G243" s="60">
        <f>G244</f>
        <v>0</v>
      </c>
    </row>
    <row r="244" spans="1:7" x14ac:dyDescent="0.3">
      <c r="A244" s="43"/>
      <c r="B244" s="124"/>
      <c r="C244" s="124" t="s">
        <v>259</v>
      </c>
      <c r="D244" s="124" t="s">
        <v>278</v>
      </c>
      <c r="E244" s="124"/>
      <c r="F244" s="304"/>
      <c r="G244" s="61">
        <v>0</v>
      </c>
    </row>
    <row r="245" spans="1:7" x14ac:dyDescent="0.3">
      <c r="A245" s="263" t="s">
        <v>11</v>
      </c>
      <c r="B245" s="45"/>
      <c r="C245" s="45" t="s">
        <v>12</v>
      </c>
      <c r="D245" s="250"/>
      <c r="E245" s="250"/>
      <c r="F245" s="304"/>
      <c r="G245" s="60">
        <f>SUM(G246:G247)</f>
        <v>657600</v>
      </c>
    </row>
    <row r="246" spans="1:7" x14ac:dyDescent="0.3">
      <c r="A246" s="43"/>
      <c r="B246" s="124"/>
      <c r="C246" s="124"/>
      <c r="D246" s="124" t="s">
        <v>13</v>
      </c>
      <c r="E246" s="124"/>
      <c r="F246" s="304"/>
      <c r="G246" s="61">
        <v>639600</v>
      </c>
    </row>
    <row r="247" spans="1:7" x14ac:dyDescent="0.3">
      <c r="A247" s="43"/>
      <c r="B247" s="124"/>
      <c r="C247" s="124"/>
      <c r="D247" s="124" t="s">
        <v>100</v>
      </c>
      <c r="E247" s="124"/>
      <c r="F247" s="304"/>
      <c r="G247" s="61">
        <v>18000</v>
      </c>
    </row>
    <row r="248" spans="1:7" x14ac:dyDescent="0.3">
      <c r="A248" s="263" t="s">
        <v>14</v>
      </c>
      <c r="B248" s="45"/>
      <c r="C248" s="45" t="s">
        <v>15</v>
      </c>
      <c r="D248" s="45"/>
      <c r="E248" s="45"/>
      <c r="F248" s="304"/>
      <c r="G248" s="60">
        <f>G249+G252+G255+G265</f>
        <v>16469540</v>
      </c>
    </row>
    <row r="249" spans="1:7" x14ac:dyDescent="0.3">
      <c r="A249" s="43"/>
      <c r="B249" s="45" t="s">
        <v>16</v>
      </c>
      <c r="C249" s="45"/>
      <c r="D249" s="45" t="s">
        <v>17</v>
      </c>
      <c r="E249" s="70"/>
      <c r="F249" s="304"/>
      <c r="G249" s="60">
        <f>G250+G251</f>
        <v>1150000</v>
      </c>
    </row>
    <row r="250" spans="1:7" x14ac:dyDescent="0.3">
      <c r="A250" s="43"/>
      <c r="B250" s="124"/>
      <c r="C250" s="124" t="s">
        <v>18</v>
      </c>
      <c r="D250" s="124" t="s">
        <v>19</v>
      </c>
      <c r="E250" s="44"/>
      <c r="F250" s="304"/>
      <c r="G250" s="61">
        <v>150000</v>
      </c>
    </row>
    <row r="251" spans="1:7" x14ac:dyDescent="0.3">
      <c r="A251" s="43"/>
      <c r="B251" s="124"/>
      <c r="C251" s="124" t="s">
        <v>20</v>
      </c>
      <c r="D251" s="124" t="s">
        <v>21</v>
      </c>
      <c r="E251" s="124"/>
      <c r="F251" s="304"/>
      <c r="G251" s="61">
        <v>1000000</v>
      </c>
    </row>
    <row r="252" spans="1:7" x14ac:dyDescent="0.3">
      <c r="A252" s="43"/>
      <c r="B252" s="45" t="s">
        <v>22</v>
      </c>
      <c r="C252" s="45"/>
      <c r="D252" s="45" t="s">
        <v>23</v>
      </c>
      <c r="E252" s="45"/>
      <c r="F252" s="304"/>
      <c r="G252" s="60">
        <f>G253</f>
        <v>140000</v>
      </c>
    </row>
    <row r="253" spans="1:7" x14ac:dyDescent="0.3">
      <c r="A253" s="43"/>
      <c r="B253" s="124"/>
      <c r="C253" s="124" t="s">
        <v>26</v>
      </c>
      <c r="D253" s="124" t="s">
        <v>27</v>
      </c>
      <c r="E253" s="124"/>
      <c r="F253" s="304"/>
      <c r="G253" s="61">
        <f>SUM(G254)</f>
        <v>140000</v>
      </c>
    </row>
    <row r="254" spans="1:7" x14ac:dyDescent="0.3">
      <c r="A254" s="43"/>
      <c r="B254" s="124"/>
      <c r="C254" s="124"/>
      <c r="D254" s="124"/>
      <c r="E254" s="124" t="s">
        <v>28</v>
      </c>
      <c r="F254" s="304"/>
      <c r="G254" s="61">
        <v>140000</v>
      </c>
    </row>
    <row r="255" spans="1:7" x14ac:dyDescent="0.3">
      <c r="A255" s="43"/>
      <c r="B255" s="45" t="s">
        <v>29</v>
      </c>
      <c r="C255" s="45"/>
      <c r="D255" s="45" t="s">
        <v>30</v>
      </c>
      <c r="E255" s="45"/>
      <c r="F255" s="304"/>
      <c r="G255" s="60">
        <f>G256+G260+G261</f>
        <v>13699540</v>
      </c>
    </row>
    <row r="256" spans="1:7" x14ac:dyDescent="0.3">
      <c r="A256" s="43"/>
      <c r="B256" s="124"/>
      <c r="C256" s="124" t="s">
        <v>31</v>
      </c>
      <c r="D256" s="124" t="s">
        <v>32</v>
      </c>
      <c r="E256" s="124"/>
      <c r="F256" s="304"/>
      <c r="G256" s="61">
        <f>G257+G258+G259</f>
        <v>2400000</v>
      </c>
    </row>
    <row r="257" spans="1:7" ht="18" customHeight="1" x14ac:dyDescent="0.3">
      <c r="A257" s="43"/>
      <c r="B257" s="124"/>
      <c r="C257" s="124"/>
      <c r="D257" s="124"/>
      <c r="E257" s="124" t="s">
        <v>33</v>
      </c>
      <c r="F257" s="304"/>
      <c r="G257" s="61">
        <v>450000</v>
      </c>
    </row>
    <row r="258" spans="1:7" x14ac:dyDescent="0.3">
      <c r="A258" s="43"/>
      <c r="B258" s="124"/>
      <c r="C258" s="124"/>
      <c r="D258" s="124"/>
      <c r="E258" s="124" t="s">
        <v>34</v>
      </c>
      <c r="F258" s="304"/>
      <c r="G258" s="61">
        <v>1800000</v>
      </c>
    </row>
    <row r="259" spans="1:7" x14ac:dyDescent="0.3">
      <c r="A259" s="43"/>
      <c r="B259" s="124"/>
      <c r="C259" s="124"/>
      <c r="D259" s="124"/>
      <c r="E259" s="124" t="s">
        <v>35</v>
      </c>
      <c r="F259" s="304"/>
      <c r="G259" s="61">
        <v>150000</v>
      </c>
    </row>
    <row r="260" spans="1:7" x14ac:dyDescent="0.3">
      <c r="A260" s="43"/>
      <c r="B260" s="124"/>
      <c r="C260" s="124" t="s">
        <v>36</v>
      </c>
      <c r="D260" s="124" t="s">
        <v>37</v>
      </c>
      <c r="E260" s="124"/>
      <c r="F260" s="304"/>
      <c r="G260" s="61">
        <v>500000</v>
      </c>
    </row>
    <row r="261" spans="1:7" x14ac:dyDescent="0.3">
      <c r="A261" s="43"/>
      <c r="B261" s="124"/>
      <c r="C261" s="124" t="s">
        <v>38</v>
      </c>
      <c r="D261" s="124" t="s">
        <v>39</v>
      </c>
      <c r="E261" s="124"/>
      <c r="F261" s="304"/>
      <c r="G261" s="61">
        <f>G262+G264+G263</f>
        <v>10799540</v>
      </c>
    </row>
    <row r="262" spans="1:7" x14ac:dyDescent="0.3">
      <c r="A262" s="43"/>
      <c r="B262" s="124"/>
      <c r="C262" s="124"/>
      <c r="D262" s="119"/>
      <c r="E262" s="255" t="s">
        <v>245</v>
      </c>
      <c r="F262" s="320"/>
      <c r="G262" s="61">
        <v>250000</v>
      </c>
    </row>
    <row r="263" spans="1:7" ht="28.2" x14ac:dyDescent="0.3">
      <c r="A263" s="43"/>
      <c r="B263" s="124"/>
      <c r="C263" s="124"/>
      <c r="D263" s="119"/>
      <c r="E263" s="120" t="s">
        <v>299</v>
      </c>
      <c r="F263" s="305"/>
      <c r="G263" s="61">
        <v>7754540</v>
      </c>
    </row>
    <row r="264" spans="1:7" x14ac:dyDescent="0.3">
      <c r="A264" s="43"/>
      <c r="B264" s="124"/>
      <c r="C264" s="124"/>
      <c r="D264" s="124"/>
      <c r="E264" s="124" t="s">
        <v>111</v>
      </c>
      <c r="F264" s="304"/>
      <c r="G264" s="61">
        <v>2795000</v>
      </c>
    </row>
    <row r="265" spans="1:7" x14ac:dyDescent="0.3">
      <c r="A265" s="43"/>
      <c r="B265" s="45" t="s">
        <v>41</v>
      </c>
      <c r="C265" s="45"/>
      <c r="D265" s="45" t="s">
        <v>42</v>
      </c>
      <c r="E265" s="45"/>
      <c r="F265" s="304"/>
      <c r="G265" s="60">
        <f t="shared" ref="G265" si="18">G267+G268+G266</f>
        <v>1480000</v>
      </c>
    </row>
    <row r="266" spans="1:7" x14ac:dyDescent="0.3">
      <c r="A266" s="43"/>
      <c r="B266" s="45"/>
      <c r="C266" s="124" t="s">
        <v>104</v>
      </c>
      <c r="D266" s="124" t="s">
        <v>291</v>
      </c>
      <c r="E266" s="45"/>
      <c r="F266" s="304"/>
      <c r="G266" s="61">
        <v>30000</v>
      </c>
    </row>
    <row r="267" spans="1:7" x14ac:dyDescent="0.3">
      <c r="A267" s="43"/>
      <c r="B267" s="124"/>
      <c r="C267" s="124" t="s">
        <v>43</v>
      </c>
      <c r="D267" s="124" t="s">
        <v>44</v>
      </c>
      <c r="E267" s="124"/>
      <c r="F267" s="304"/>
      <c r="G267" s="61">
        <v>1400000</v>
      </c>
    </row>
    <row r="268" spans="1:7" x14ac:dyDescent="0.3">
      <c r="A268" s="43"/>
      <c r="B268" s="124"/>
      <c r="C268" s="124" t="s">
        <v>45</v>
      </c>
      <c r="D268" s="124" t="s">
        <v>112</v>
      </c>
      <c r="E268" s="124"/>
      <c r="F268" s="304"/>
      <c r="G268" s="61">
        <f>G269</f>
        <v>50000</v>
      </c>
    </row>
    <row r="269" spans="1:7" x14ac:dyDescent="0.3">
      <c r="A269" s="43"/>
      <c r="B269" s="124"/>
      <c r="C269" s="124"/>
      <c r="D269" s="124" t="s">
        <v>113</v>
      </c>
      <c r="E269" s="124"/>
      <c r="F269" s="304"/>
      <c r="G269" s="61">
        <v>50000</v>
      </c>
    </row>
    <row r="270" spans="1:7" x14ac:dyDescent="0.3">
      <c r="A270" s="264" t="s">
        <v>67</v>
      </c>
      <c r="B270" s="124"/>
      <c r="C270" s="45" t="s">
        <v>68</v>
      </c>
      <c r="D270" s="124"/>
      <c r="E270" s="124"/>
      <c r="F270" s="304"/>
      <c r="G270" s="60">
        <f>G271+G273+G272</f>
        <v>0</v>
      </c>
    </row>
    <row r="271" spans="1:7" x14ac:dyDescent="0.3">
      <c r="A271" s="43"/>
      <c r="B271" s="124"/>
      <c r="C271" s="124" t="s">
        <v>90</v>
      </c>
      <c r="D271" s="165" t="s">
        <v>261</v>
      </c>
      <c r="E271" s="166"/>
      <c r="F271" s="321"/>
      <c r="G271" s="61">
        <v>0</v>
      </c>
    </row>
    <row r="272" spans="1:7" x14ac:dyDescent="0.3">
      <c r="A272" s="43"/>
      <c r="B272" s="124"/>
      <c r="C272" s="124" t="s">
        <v>90</v>
      </c>
      <c r="D272" s="124" t="s">
        <v>283</v>
      </c>
      <c r="E272" s="125"/>
      <c r="F272" s="322"/>
      <c r="G272" s="61">
        <v>0</v>
      </c>
    </row>
    <row r="273" spans="1:12" x14ac:dyDescent="0.3">
      <c r="A273" s="43"/>
      <c r="B273" s="124"/>
      <c r="C273" s="124" t="s">
        <v>71</v>
      </c>
      <c r="D273" s="165" t="s">
        <v>72</v>
      </c>
      <c r="E273" s="166"/>
      <c r="F273" s="321"/>
      <c r="G273" s="61">
        <v>0</v>
      </c>
    </row>
    <row r="274" spans="1:12" x14ac:dyDescent="0.3">
      <c r="A274" s="264" t="s">
        <v>114</v>
      </c>
      <c r="B274" s="124"/>
      <c r="C274" s="44"/>
      <c r="D274" s="45" t="s">
        <v>115</v>
      </c>
      <c r="E274" s="124"/>
      <c r="F274" s="322"/>
      <c r="G274" s="60">
        <f>G275</f>
        <v>0</v>
      </c>
    </row>
    <row r="275" spans="1:12" x14ac:dyDescent="0.3">
      <c r="A275" s="264"/>
      <c r="B275" s="124" t="s">
        <v>280</v>
      </c>
      <c r="C275" s="44"/>
      <c r="D275" s="124" t="s">
        <v>281</v>
      </c>
      <c r="E275" s="124"/>
      <c r="F275" s="322"/>
      <c r="G275" s="61">
        <v>0</v>
      </c>
    </row>
    <row r="276" spans="1:12" x14ac:dyDescent="0.3">
      <c r="A276" s="262" t="s">
        <v>242</v>
      </c>
      <c r="B276" s="118"/>
      <c r="C276" s="118"/>
      <c r="D276" s="118"/>
      <c r="E276" s="118"/>
      <c r="F276" s="314"/>
      <c r="G276" s="62">
        <f>G277</f>
        <v>490000</v>
      </c>
    </row>
    <row r="277" spans="1:12" x14ac:dyDescent="0.3">
      <c r="A277" s="263" t="s">
        <v>14</v>
      </c>
      <c r="B277" s="45"/>
      <c r="C277" s="45" t="s">
        <v>15</v>
      </c>
      <c r="D277" s="45"/>
      <c r="E277" s="45"/>
      <c r="F277" s="304"/>
      <c r="G277" s="60">
        <f>G278+G280+G284</f>
        <v>490000</v>
      </c>
    </row>
    <row r="278" spans="1:12" x14ac:dyDescent="0.3">
      <c r="A278" s="43"/>
      <c r="B278" s="45" t="s">
        <v>16</v>
      </c>
      <c r="C278" s="45"/>
      <c r="D278" s="45" t="s">
        <v>17</v>
      </c>
      <c r="E278" s="70"/>
      <c r="F278" s="304"/>
      <c r="G278" s="60">
        <f>G279</f>
        <v>100000</v>
      </c>
    </row>
    <row r="279" spans="1:12" x14ac:dyDescent="0.3">
      <c r="A279" s="43"/>
      <c r="B279" s="124"/>
      <c r="C279" s="124" t="s">
        <v>20</v>
      </c>
      <c r="D279" s="124" t="s">
        <v>21</v>
      </c>
      <c r="E279" s="124"/>
      <c r="F279" s="304"/>
      <c r="G279" s="61">
        <v>100000</v>
      </c>
    </row>
    <row r="280" spans="1:12" x14ac:dyDescent="0.3">
      <c r="A280" s="43"/>
      <c r="B280" s="45" t="s">
        <v>29</v>
      </c>
      <c r="C280" s="45"/>
      <c r="D280" s="45" t="s">
        <v>30</v>
      </c>
      <c r="E280" s="45"/>
      <c r="F280" s="304"/>
      <c r="G280" s="60">
        <f>G281+G282</f>
        <v>300000</v>
      </c>
    </row>
    <row r="281" spans="1:12" x14ac:dyDescent="0.3">
      <c r="A281" s="43"/>
      <c r="B281" s="124"/>
      <c r="C281" s="124" t="s">
        <v>36</v>
      </c>
      <c r="D281" s="124" t="s">
        <v>37</v>
      </c>
      <c r="E281" s="124"/>
      <c r="F281" s="304"/>
      <c r="G281" s="61">
        <v>100000</v>
      </c>
      <c r="J281" s="46"/>
      <c r="K281" s="46"/>
      <c r="L281" s="46"/>
    </row>
    <row r="282" spans="1:12" x14ac:dyDescent="0.3">
      <c r="A282" s="43"/>
      <c r="B282" s="124"/>
      <c r="C282" s="124" t="s">
        <v>38</v>
      </c>
      <c r="D282" s="124" t="s">
        <v>39</v>
      </c>
      <c r="E282" s="124"/>
      <c r="F282" s="304"/>
      <c r="G282" s="61">
        <f>G283</f>
        <v>200000</v>
      </c>
    </row>
    <row r="283" spans="1:12" x14ac:dyDescent="0.3">
      <c r="A283" s="43"/>
      <c r="B283" s="124"/>
      <c r="C283" s="124"/>
      <c r="D283" s="124"/>
      <c r="E283" s="124" t="s">
        <v>40</v>
      </c>
      <c r="F283" s="304"/>
      <c r="G283" s="61">
        <v>200000</v>
      </c>
    </row>
    <row r="284" spans="1:12" x14ac:dyDescent="0.3">
      <c r="A284" s="43"/>
      <c r="B284" s="45" t="s">
        <v>41</v>
      </c>
      <c r="C284" s="45"/>
      <c r="D284" s="45" t="s">
        <v>42</v>
      </c>
      <c r="E284" s="45"/>
      <c r="F284" s="304"/>
      <c r="G284" s="60">
        <f>G285</f>
        <v>90000</v>
      </c>
    </row>
    <row r="285" spans="1:12" x14ac:dyDescent="0.3">
      <c r="A285" s="43"/>
      <c r="B285" s="124"/>
      <c r="C285" s="124" t="s">
        <v>43</v>
      </c>
      <c r="D285" s="124" t="s">
        <v>44</v>
      </c>
      <c r="E285" s="124"/>
      <c r="F285" s="304"/>
      <c r="G285" s="61">
        <v>90000</v>
      </c>
    </row>
    <row r="286" spans="1:12" x14ac:dyDescent="0.3">
      <c r="A286" s="269" t="s">
        <v>243</v>
      </c>
      <c r="B286" s="256"/>
      <c r="C286" s="256"/>
      <c r="D286" s="256"/>
      <c r="E286" s="256"/>
      <c r="F286" s="323"/>
      <c r="G286" s="289">
        <f>G287</f>
        <v>710000</v>
      </c>
    </row>
    <row r="287" spans="1:12" x14ac:dyDescent="0.3">
      <c r="A287" s="263" t="s">
        <v>14</v>
      </c>
      <c r="B287" s="45"/>
      <c r="C287" s="45" t="s">
        <v>15</v>
      </c>
      <c r="D287" s="45"/>
      <c r="E287" s="45"/>
      <c r="F287" s="304"/>
      <c r="G287" s="60">
        <f>G288+G290+G294</f>
        <v>710000</v>
      </c>
    </row>
    <row r="288" spans="1:12" x14ac:dyDescent="0.3">
      <c r="A288" s="43"/>
      <c r="B288" s="45" t="s">
        <v>16</v>
      </c>
      <c r="C288" s="45"/>
      <c r="D288" s="45" t="s">
        <v>17</v>
      </c>
      <c r="E288" s="70"/>
      <c r="F288" s="304"/>
      <c r="G288" s="60">
        <f>G289</f>
        <v>30000</v>
      </c>
    </row>
    <row r="289" spans="1:7" x14ac:dyDescent="0.3">
      <c r="A289" s="43"/>
      <c r="B289" s="124"/>
      <c r="C289" s="124" t="s">
        <v>20</v>
      </c>
      <c r="D289" s="124" t="s">
        <v>21</v>
      </c>
      <c r="E289" s="124"/>
      <c r="F289" s="304"/>
      <c r="G289" s="61">
        <v>30000</v>
      </c>
    </row>
    <row r="290" spans="1:7" x14ac:dyDescent="0.3">
      <c r="A290" s="43"/>
      <c r="B290" s="45" t="s">
        <v>29</v>
      </c>
      <c r="C290" s="45"/>
      <c r="D290" s="45" t="s">
        <v>30</v>
      </c>
      <c r="E290" s="45"/>
      <c r="F290" s="304"/>
      <c r="G290" s="60">
        <f t="shared" ref="G290" si="19">G292+G291</f>
        <v>650000</v>
      </c>
    </row>
    <row r="291" spans="1:7" x14ac:dyDescent="0.3">
      <c r="A291" s="43"/>
      <c r="B291" s="45"/>
      <c r="C291" s="124" t="s">
        <v>36</v>
      </c>
      <c r="D291" s="124" t="s">
        <v>37</v>
      </c>
      <c r="E291" s="124"/>
      <c r="F291" s="304"/>
      <c r="G291" s="61">
        <v>500000</v>
      </c>
    </row>
    <row r="292" spans="1:7" x14ac:dyDescent="0.3">
      <c r="A292" s="43"/>
      <c r="B292" s="45"/>
      <c r="C292" s="124" t="s">
        <v>38</v>
      </c>
      <c r="D292" s="124" t="s">
        <v>39</v>
      </c>
      <c r="E292" s="124"/>
      <c r="F292" s="304"/>
      <c r="G292" s="61">
        <f t="shared" ref="G292" si="20">G293</f>
        <v>150000</v>
      </c>
    </row>
    <row r="293" spans="1:7" x14ac:dyDescent="0.3">
      <c r="A293" s="43"/>
      <c r="B293" s="45"/>
      <c r="C293" s="124"/>
      <c r="D293" s="124"/>
      <c r="E293" s="124" t="s">
        <v>40</v>
      </c>
      <c r="F293" s="304"/>
      <c r="G293" s="61">
        <v>150000</v>
      </c>
    </row>
    <row r="294" spans="1:7" x14ac:dyDescent="0.3">
      <c r="A294" s="43"/>
      <c r="B294" s="45" t="s">
        <v>41</v>
      </c>
      <c r="C294" s="45"/>
      <c r="D294" s="45" t="s">
        <v>42</v>
      </c>
      <c r="E294" s="45"/>
      <c r="F294" s="304"/>
      <c r="G294" s="60">
        <f>G295</f>
        <v>30000</v>
      </c>
    </row>
    <row r="295" spans="1:7" x14ac:dyDescent="0.3">
      <c r="A295" s="43"/>
      <c r="B295" s="124"/>
      <c r="C295" s="124" t="s">
        <v>43</v>
      </c>
      <c r="D295" s="124" t="s">
        <v>44</v>
      </c>
      <c r="E295" s="124"/>
      <c r="F295" s="304"/>
      <c r="G295" s="61">
        <v>30000</v>
      </c>
    </row>
    <row r="296" spans="1:7" x14ac:dyDescent="0.3">
      <c r="A296" s="262" t="s">
        <v>116</v>
      </c>
      <c r="B296" s="118"/>
      <c r="C296" s="118"/>
      <c r="D296" s="118"/>
      <c r="E296" s="118"/>
      <c r="F296" s="314">
        <v>1</v>
      </c>
      <c r="G296" s="62">
        <f>G305+G297+G302+G319</f>
        <v>30814140</v>
      </c>
    </row>
    <row r="297" spans="1:7" x14ac:dyDescent="0.3">
      <c r="A297" s="263" t="s">
        <v>5</v>
      </c>
      <c r="B297" s="45"/>
      <c r="C297" s="45" t="s">
        <v>6</v>
      </c>
      <c r="D297" s="45"/>
      <c r="E297" s="45"/>
      <c r="F297" s="304"/>
      <c r="G297" s="60">
        <f>G298</f>
        <v>2328000</v>
      </c>
    </row>
    <row r="298" spans="1:7" x14ac:dyDescent="0.3">
      <c r="A298" s="263"/>
      <c r="B298" s="45" t="s">
        <v>81</v>
      </c>
      <c r="C298" s="45"/>
      <c r="D298" s="45" t="s">
        <v>82</v>
      </c>
      <c r="E298" s="45"/>
      <c r="F298" s="304"/>
      <c r="G298" s="60">
        <f>G299+G300+G301</f>
        <v>2328000</v>
      </c>
    </row>
    <row r="299" spans="1:7" x14ac:dyDescent="0.3">
      <c r="A299" s="263"/>
      <c r="B299" s="45"/>
      <c r="C299" s="124" t="s">
        <v>83</v>
      </c>
      <c r="D299" s="124" t="s">
        <v>84</v>
      </c>
      <c r="E299" s="124"/>
      <c r="F299" s="304"/>
      <c r="G299" s="61">
        <v>2064000</v>
      </c>
    </row>
    <row r="300" spans="1:7" x14ac:dyDescent="0.3">
      <c r="A300" s="263"/>
      <c r="B300" s="45"/>
      <c r="C300" s="124" t="s">
        <v>85</v>
      </c>
      <c r="D300" s="124" t="s">
        <v>95</v>
      </c>
      <c r="E300" s="124"/>
      <c r="F300" s="304"/>
      <c r="G300" s="61">
        <v>174000</v>
      </c>
    </row>
    <row r="301" spans="1:7" x14ac:dyDescent="0.3">
      <c r="A301" s="263"/>
      <c r="B301" s="45"/>
      <c r="C301" s="124" t="s">
        <v>96</v>
      </c>
      <c r="D301" s="124" t="s">
        <v>97</v>
      </c>
      <c r="E301" s="124"/>
      <c r="F301" s="304"/>
      <c r="G301" s="61">
        <v>90000</v>
      </c>
    </row>
    <row r="302" spans="1:7" x14ac:dyDescent="0.3">
      <c r="A302" s="263" t="s">
        <v>11</v>
      </c>
      <c r="B302" s="45"/>
      <c r="C302" s="45" t="s">
        <v>12</v>
      </c>
      <c r="D302" s="250"/>
      <c r="E302" s="250"/>
      <c r="F302" s="304"/>
      <c r="G302" s="60">
        <f>G303+G304</f>
        <v>316140</v>
      </c>
    </row>
    <row r="303" spans="1:7" x14ac:dyDescent="0.3">
      <c r="A303" s="43"/>
      <c r="B303" s="124"/>
      <c r="C303" s="124"/>
      <c r="D303" s="124" t="s">
        <v>13</v>
      </c>
      <c r="E303" s="124"/>
      <c r="F303" s="304"/>
      <c r="G303" s="61">
        <v>302640</v>
      </c>
    </row>
    <row r="304" spans="1:7" x14ac:dyDescent="0.3">
      <c r="A304" s="43"/>
      <c r="B304" s="124"/>
      <c r="C304" s="124"/>
      <c r="D304" s="124" t="s">
        <v>100</v>
      </c>
      <c r="E304" s="124"/>
      <c r="F304" s="304"/>
      <c r="G304" s="61">
        <v>13500</v>
      </c>
    </row>
    <row r="305" spans="1:7" x14ac:dyDescent="0.3">
      <c r="A305" s="263" t="s">
        <v>14</v>
      </c>
      <c r="B305" s="45"/>
      <c r="C305" s="45" t="s">
        <v>15</v>
      </c>
      <c r="D305" s="45"/>
      <c r="E305" s="45"/>
      <c r="F305" s="304"/>
      <c r="G305" s="60">
        <f>G308+G317+G306</f>
        <v>24170000</v>
      </c>
    </row>
    <row r="306" spans="1:7" x14ac:dyDescent="0.3">
      <c r="A306" s="43"/>
      <c r="B306" s="45" t="s">
        <v>16</v>
      </c>
      <c r="C306" s="45"/>
      <c r="D306" s="45" t="s">
        <v>17</v>
      </c>
      <c r="E306" s="70"/>
      <c r="F306" s="304"/>
      <c r="G306" s="60">
        <f>G307</f>
        <v>100000</v>
      </c>
    </row>
    <row r="307" spans="1:7" x14ac:dyDescent="0.3">
      <c r="A307" s="43"/>
      <c r="B307" s="124"/>
      <c r="C307" s="124" t="s">
        <v>20</v>
      </c>
      <c r="D307" s="124" t="s">
        <v>21</v>
      </c>
      <c r="E307" s="124"/>
      <c r="F307" s="304"/>
      <c r="G307" s="61">
        <v>100000</v>
      </c>
    </row>
    <row r="308" spans="1:7" x14ac:dyDescent="0.3">
      <c r="A308" s="43"/>
      <c r="B308" s="45" t="s">
        <v>29</v>
      </c>
      <c r="C308" s="45"/>
      <c r="D308" s="45" t="s">
        <v>30</v>
      </c>
      <c r="E308" s="45"/>
      <c r="F308" s="304"/>
      <c r="G308" s="60">
        <f>G309+G313+G314+G315</f>
        <v>18870000</v>
      </c>
    </row>
    <row r="309" spans="1:7" x14ac:dyDescent="0.3">
      <c r="A309" s="43"/>
      <c r="B309" s="124"/>
      <c r="C309" s="124" t="s">
        <v>31</v>
      </c>
      <c r="D309" s="124" t="s">
        <v>32</v>
      </c>
      <c r="E309" s="124"/>
      <c r="F309" s="304"/>
      <c r="G309" s="61">
        <f>G310+G311+G312</f>
        <v>770000</v>
      </c>
    </row>
    <row r="310" spans="1:7" x14ac:dyDescent="0.3">
      <c r="A310" s="43"/>
      <c r="B310" s="124"/>
      <c r="C310" s="124"/>
      <c r="D310" s="124"/>
      <c r="E310" s="124" t="s">
        <v>33</v>
      </c>
      <c r="F310" s="304"/>
      <c r="G310" s="61">
        <v>500000</v>
      </c>
    </row>
    <row r="311" spans="1:7" x14ac:dyDescent="0.3">
      <c r="A311" s="43"/>
      <c r="B311" s="124"/>
      <c r="C311" s="124"/>
      <c r="D311" s="124"/>
      <c r="E311" s="124" t="s">
        <v>252</v>
      </c>
      <c r="F311" s="304"/>
      <c r="G311" s="61">
        <v>70000</v>
      </c>
    </row>
    <row r="312" spans="1:7" x14ac:dyDescent="0.3">
      <c r="A312" s="43"/>
      <c r="B312" s="124"/>
      <c r="C312" s="124"/>
      <c r="D312" s="124"/>
      <c r="E312" s="124" t="s">
        <v>34</v>
      </c>
      <c r="F312" s="304"/>
      <c r="G312" s="61">
        <v>200000</v>
      </c>
    </row>
    <row r="313" spans="1:7" x14ac:dyDescent="0.3">
      <c r="A313" s="43"/>
      <c r="B313" s="124"/>
      <c r="C313" s="124" t="s">
        <v>117</v>
      </c>
      <c r="D313" s="124" t="s">
        <v>118</v>
      </c>
      <c r="E313" s="124"/>
      <c r="F313" s="304"/>
      <c r="G313" s="61">
        <v>17000000</v>
      </c>
    </row>
    <row r="314" spans="1:7" x14ac:dyDescent="0.3">
      <c r="A314" s="43"/>
      <c r="B314" s="124"/>
      <c r="C314" s="124" t="s">
        <v>36</v>
      </c>
      <c r="D314" s="124" t="s">
        <v>37</v>
      </c>
      <c r="E314" s="124"/>
      <c r="F314" s="304"/>
      <c r="G314" s="61">
        <v>100000</v>
      </c>
    </row>
    <row r="315" spans="1:7" x14ac:dyDescent="0.3">
      <c r="A315" s="47"/>
      <c r="B315" s="44"/>
      <c r="C315" s="124" t="s">
        <v>38</v>
      </c>
      <c r="D315" s="124" t="s">
        <v>39</v>
      </c>
      <c r="E315" s="124"/>
      <c r="F315" s="49"/>
      <c r="G315" s="61">
        <f>G316</f>
        <v>1000000</v>
      </c>
    </row>
    <row r="316" spans="1:7" x14ac:dyDescent="0.3">
      <c r="A316" s="47"/>
      <c r="B316" s="124"/>
      <c r="C316" s="124"/>
      <c r="D316" s="44"/>
      <c r="E316" s="257" t="s">
        <v>40</v>
      </c>
      <c r="F316" s="49"/>
      <c r="G316" s="61">
        <v>1000000</v>
      </c>
    </row>
    <row r="317" spans="1:7" x14ac:dyDescent="0.3">
      <c r="A317" s="43"/>
      <c r="B317" s="45" t="s">
        <v>41</v>
      </c>
      <c r="C317" s="45"/>
      <c r="D317" s="45" t="s">
        <v>42</v>
      </c>
      <c r="E317" s="45"/>
      <c r="F317" s="304"/>
      <c r="G317" s="60">
        <f>SUM(G318:G318)</f>
        <v>5200000</v>
      </c>
    </row>
    <row r="318" spans="1:7" x14ac:dyDescent="0.3">
      <c r="A318" s="43"/>
      <c r="B318" s="124"/>
      <c r="C318" s="124" t="s">
        <v>43</v>
      </c>
      <c r="D318" s="124" t="s">
        <v>44</v>
      </c>
      <c r="E318" s="124"/>
      <c r="F318" s="304"/>
      <c r="G318" s="61">
        <v>5200000</v>
      </c>
    </row>
    <row r="319" spans="1:7" x14ac:dyDescent="0.3">
      <c r="A319" s="263" t="s">
        <v>67</v>
      </c>
      <c r="B319" s="45"/>
      <c r="C319" s="45" t="s">
        <v>68</v>
      </c>
      <c r="D319" s="45"/>
      <c r="E319" s="45"/>
      <c r="F319" s="307"/>
      <c r="G319" s="60">
        <f>G321+G320</f>
        <v>4000000</v>
      </c>
    </row>
    <row r="320" spans="1:7" x14ac:dyDescent="0.3">
      <c r="A320" s="43"/>
      <c r="B320" s="124"/>
      <c r="C320" s="124" t="s">
        <v>69</v>
      </c>
      <c r="D320" s="124" t="s">
        <v>293</v>
      </c>
      <c r="E320" s="124"/>
      <c r="F320" s="304"/>
      <c r="G320" s="61">
        <v>4000000</v>
      </c>
    </row>
    <row r="321" spans="1:7" x14ac:dyDescent="0.3">
      <c r="A321" s="43"/>
      <c r="B321" s="124"/>
      <c r="C321" s="124" t="s">
        <v>69</v>
      </c>
      <c r="D321" s="124" t="s">
        <v>292</v>
      </c>
      <c r="E321" s="124"/>
      <c r="F321" s="304"/>
      <c r="G321" s="61">
        <v>0</v>
      </c>
    </row>
    <row r="322" spans="1:7" x14ac:dyDescent="0.3">
      <c r="A322" s="270" t="s">
        <v>215</v>
      </c>
      <c r="B322" s="258"/>
      <c r="C322" s="258"/>
      <c r="D322" s="258"/>
      <c r="E322" s="258"/>
      <c r="F322" s="324">
        <v>1</v>
      </c>
      <c r="G322" s="289">
        <f>G323+G328+G331</f>
        <v>7397008</v>
      </c>
    </row>
    <row r="323" spans="1:7" x14ac:dyDescent="0.3">
      <c r="A323" s="271" t="s">
        <v>5</v>
      </c>
      <c r="B323" s="45"/>
      <c r="C323" s="45" t="s">
        <v>6</v>
      </c>
      <c r="D323" s="45"/>
      <c r="E323" s="124"/>
      <c r="F323" s="48"/>
      <c r="G323" s="60">
        <f>G324</f>
        <v>4441600</v>
      </c>
    </row>
    <row r="324" spans="1:7" x14ac:dyDescent="0.3">
      <c r="A324" s="271"/>
      <c r="B324" s="45" t="s">
        <v>81</v>
      </c>
      <c r="C324" s="45"/>
      <c r="D324" s="45" t="s">
        <v>82</v>
      </c>
      <c r="E324" s="124"/>
      <c r="F324" s="48"/>
      <c r="G324" s="60">
        <f>G325+G326+G327</f>
        <v>4441600</v>
      </c>
    </row>
    <row r="325" spans="1:7" x14ac:dyDescent="0.3">
      <c r="A325" s="47"/>
      <c r="B325" s="44"/>
      <c r="C325" s="124" t="s">
        <v>83</v>
      </c>
      <c r="D325" s="124" t="s">
        <v>84</v>
      </c>
      <c r="E325" s="124"/>
      <c r="F325" s="49"/>
      <c r="G325" s="61">
        <v>3985800</v>
      </c>
    </row>
    <row r="326" spans="1:7" x14ac:dyDescent="0.3">
      <c r="A326" s="47"/>
      <c r="B326" s="44"/>
      <c r="C326" s="124" t="s">
        <v>85</v>
      </c>
      <c r="D326" s="124" t="s">
        <v>139</v>
      </c>
      <c r="E326" s="124"/>
      <c r="F326" s="49"/>
      <c r="G326" s="61">
        <v>335800</v>
      </c>
    </row>
    <row r="327" spans="1:7" x14ac:dyDescent="0.3">
      <c r="A327" s="47"/>
      <c r="B327" s="44"/>
      <c r="C327" s="124" t="s">
        <v>140</v>
      </c>
      <c r="D327" s="124" t="s">
        <v>97</v>
      </c>
      <c r="E327" s="124"/>
      <c r="F327" s="49"/>
      <c r="G327" s="61">
        <v>120000</v>
      </c>
    </row>
    <row r="328" spans="1:7" x14ac:dyDescent="0.3">
      <c r="A328" s="271" t="s">
        <v>11</v>
      </c>
      <c r="B328" s="45"/>
      <c r="C328" s="70" t="s">
        <v>12</v>
      </c>
      <c r="D328" s="41"/>
      <c r="E328" s="41"/>
      <c r="F328" s="48"/>
      <c r="G328" s="60">
        <f>G329+G330</f>
        <v>595408</v>
      </c>
    </row>
    <row r="329" spans="1:7" x14ac:dyDescent="0.3">
      <c r="A329" s="47"/>
      <c r="B329" s="124"/>
      <c r="C329" s="257" t="s">
        <v>13</v>
      </c>
      <c r="D329" s="124"/>
      <c r="E329" s="124"/>
      <c r="F329" s="49"/>
      <c r="G329" s="61">
        <v>577408</v>
      </c>
    </row>
    <row r="330" spans="1:7" x14ac:dyDescent="0.3">
      <c r="A330" s="47"/>
      <c r="B330" s="124"/>
      <c r="C330" s="257" t="s">
        <v>100</v>
      </c>
      <c r="D330" s="124"/>
      <c r="E330" s="124"/>
      <c r="F330" s="49"/>
      <c r="G330" s="61">
        <v>18000</v>
      </c>
    </row>
    <row r="331" spans="1:7" x14ac:dyDescent="0.3">
      <c r="A331" s="271" t="s">
        <v>14</v>
      </c>
      <c r="B331" s="45"/>
      <c r="C331" s="45" t="s">
        <v>15</v>
      </c>
      <c r="D331" s="45"/>
      <c r="E331" s="124"/>
      <c r="F331" s="48"/>
      <c r="G331" s="60">
        <f>G332+G336+G339+G343</f>
        <v>2360000</v>
      </c>
    </row>
    <row r="332" spans="1:7" x14ac:dyDescent="0.3">
      <c r="A332" s="43"/>
      <c r="B332" s="45" t="s">
        <v>16</v>
      </c>
      <c r="C332" s="45"/>
      <c r="D332" s="70" t="s">
        <v>17</v>
      </c>
      <c r="E332" s="124"/>
      <c r="F332" s="48"/>
      <c r="G332" s="60">
        <f>G333</f>
        <v>1200000</v>
      </c>
    </row>
    <row r="333" spans="1:7" x14ac:dyDescent="0.3">
      <c r="A333" s="47"/>
      <c r="B333" s="44"/>
      <c r="C333" s="124" t="s">
        <v>20</v>
      </c>
      <c r="D333" s="124" t="s">
        <v>21</v>
      </c>
      <c r="E333" s="124"/>
      <c r="F333" s="49"/>
      <c r="G333" s="61">
        <v>1200000</v>
      </c>
    </row>
    <row r="334" spans="1:7" x14ac:dyDescent="0.3">
      <c r="A334" s="271"/>
      <c r="B334" s="45"/>
      <c r="C334" s="45"/>
      <c r="D334" s="44"/>
      <c r="E334" s="257" t="s">
        <v>141</v>
      </c>
      <c r="F334" s="49"/>
      <c r="G334" s="61">
        <v>50000</v>
      </c>
    </row>
    <row r="335" spans="1:7" x14ac:dyDescent="0.3">
      <c r="A335" s="271"/>
      <c r="B335" s="45"/>
      <c r="C335" s="45"/>
      <c r="D335" s="44"/>
      <c r="E335" s="257" t="s">
        <v>142</v>
      </c>
      <c r="F335" s="49"/>
      <c r="G335" s="61">
        <v>1200000</v>
      </c>
    </row>
    <row r="336" spans="1:7" x14ac:dyDescent="0.3">
      <c r="A336" s="43"/>
      <c r="B336" s="45" t="s">
        <v>22</v>
      </c>
      <c r="C336" s="45"/>
      <c r="D336" s="45" t="s">
        <v>23</v>
      </c>
      <c r="E336" s="124"/>
      <c r="F336" s="48"/>
      <c r="G336" s="60">
        <f>G337</f>
        <v>60000</v>
      </c>
    </row>
    <row r="337" spans="1:7" x14ac:dyDescent="0.3">
      <c r="A337" s="47"/>
      <c r="B337" s="44"/>
      <c r="C337" s="124" t="s">
        <v>26</v>
      </c>
      <c r="D337" s="124" t="s">
        <v>27</v>
      </c>
      <c r="E337" s="124"/>
      <c r="F337" s="49"/>
      <c r="G337" s="61">
        <f>SUM(G338)</f>
        <v>60000</v>
      </c>
    </row>
    <row r="338" spans="1:7" x14ac:dyDescent="0.3">
      <c r="A338" s="47"/>
      <c r="B338" s="124"/>
      <c r="C338" s="124"/>
      <c r="D338" s="44"/>
      <c r="E338" s="257" t="s">
        <v>28</v>
      </c>
      <c r="F338" s="49"/>
      <c r="G338" s="61">
        <v>60000</v>
      </c>
    </row>
    <row r="339" spans="1:7" x14ac:dyDescent="0.3">
      <c r="A339" s="43"/>
      <c r="B339" s="45" t="s">
        <v>29</v>
      </c>
      <c r="C339" s="44"/>
      <c r="D339" s="45" t="s">
        <v>30</v>
      </c>
      <c r="E339" s="124"/>
      <c r="F339" s="48"/>
      <c r="G339" s="60">
        <f>G340+G341</f>
        <v>550000</v>
      </c>
    </row>
    <row r="340" spans="1:7" x14ac:dyDescent="0.3">
      <c r="A340" s="126"/>
      <c r="B340" s="44"/>
      <c r="C340" s="124" t="s">
        <v>36</v>
      </c>
      <c r="D340" s="124" t="s">
        <v>37</v>
      </c>
      <c r="E340" s="124"/>
      <c r="F340" s="49"/>
      <c r="G340" s="61">
        <v>300000</v>
      </c>
    </row>
    <row r="341" spans="1:7" x14ac:dyDescent="0.3">
      <c r="A341" s="47"/>
      <c r="B341" s="44"/>
      <c r="C341" s="124" t="s">
        <v>38</v>
      </c>
      <c r="D341" s="124" t="s">
        <v>39</v>
      </c>
      <c r="E341" s="124"/>
      <c r="F341" s="49"/>
      <c r="G341" s="61">
        <f>SUM(G342)</f>
        <v>250000</v>
      </c>
    </row>
    <row r="342" spans="1:7" x14ac:dyDescent="0.3">
      <c r="A342" s="47"/>
      <c r="B342" s="124"/>
      <c r="C342" s="124"/>
      <c r="D342" s="44"/>
      <c r="E342" s="257" t="s">
        <v>40</v>
      </c>
      <c r="F342" s="49"/>
      <c r="G342" s="61">
        <v>250000</v>
      </c>
    </row>
    <row r="343" spans="1:7" x14ac:dyDescent="0.3">
      <c r="A343" s="43"/>
      <c r="B343" s="45" t="s">
        <v>41</v>
      </c>
      <c r="C343" s="44"/>
      <c r="D343" s="45" t="s">
        <v>42</v>
      </c>
      <c r="E343" s="124"/>
      <c r="F343" s="48"/>
      <c r="G343" s="60">
        <f>SUM(G344:G345)</f>
        <v>550000</v>
      </c>
    </row>
    <row r="344" spans="1:7" x14ac:dyDescent="0.3">
      <c r="A344" s="47"/>
      <c r="B344" s="44"/>
      <c r="C344" s="124" t="s">
        <v>43</v>
      </c>
      <c r="D344" s="124" t="s">
        <v>44</v>
      </c>
      <c r="E344" s="124"/>
      <c r="F344" s="49"/>
      <c r="G344" s="61">
        <v>500000</v>
      </c>
    </row>
    <row r="345" spans="1:7" x14ac:dyDescent="0.3">
      <c r="A345" s="47"/>
      <c r="B345" s="44"/>
      <c r="C345" s="124" t="s">
        <v>45</v>
      </c>
      <c r="D345" s="124" t="s">
        <v>143</v>
      </c>
      <c r="E345" s="124"/>
      <c r="F345" s="49"/>
      <c r="G345" s="61">
        <v>50000</v>
      </c>
    </row>
    <row r="346" spans="1:7" x14ac:dyDescent="0.3">
      <c r="A346" s="262" t="s">
        <v>121</v>
      </c>
      <c r="B346" s="118"/>
      <c r="C346" s="118"/>
      <c r="D346" s="118"/>
      <c r="E346" s="118"/>
      <c r="F346" s="315"/>
      <c r="G346" s="62">
        <f t="shared" ref="G346:G347" si="21">G347</f>
        <v>2200000</v>
      </c>
    </row>
    <row r="347" spans="1:7" x14ac:dyDescent="0.3">
      <c r="A347" s="263" t="s">
        <v>119</v>
      </c>
      <c r="B347" s="124"/>
      <c r="C347" s="45" t="s">
        <v>120</v>
      </c>
      <c r="D347" s="45"/>
      <c r="E347" s="45"/>
      <c r="F347" s="304"/>
      <c r="G347" s="60">
        <f t="shared" si="21"/>
        <v>2200000</v>
      </c>
    </row>
    <row r="348" spans="1:7" x14ac:dyDescent="0.3">
      <c r="A348" s="43"/>
      <c r="B348" s="45" t="s">
        <v>122</v>
      </c>
      <c r="C348" s="45"/>
      <c r="D348" s="45" t="s">
        <v>123</v>
      </c>
      <c r="E348" s="45"/>
      <c r="F348" s="304"/>
      <c r="G348" s="60">
        <f>G349</f>
        <v>2200000</v>
      </c>
    </row>
    <row r="349" spans="1:7" x14ac:dyDescent="0.3">
      <c r="A349" s="43"/>
      <c r="B349" s="45"/>
      <c r="C349" s="45"/>
      <c r="D349" s="45"/>
      <c r="E349" s="45" t="s">
        <v>124</v>
      </c>
      <c r="F349" s="304"/>
      <c r="G349" s="60">
        <f>SUM(G350:G354)</f>
        <v>2200000</v>
      </c>
    </row>
    <row r="350" spans="1:7" x14ac:dyDescent="0.3">
      <c r="A350" s="43"/>
      <c r="B350" s="124"/>
      <c r="C350" s="124"/>
      <c r="D350" s="124"/>
      <c r="E350" s="124" t="s">
        <v>125</v>
      </c>
      <c r="F350" s="304"/>
      <c r="G350" s="61">
        <v>500000</v>
      </c>
    </row>
    <row r="351" spans="1:7" x14ac:dyDescent="0.3">
      <c r="A351" s="43"/>
      <c r="B351" s="124"/>
      <c r="C351" s="124"/>
      <c r="D351" s="124"/>
      <c r="E351" s="124" t="s">
        <v>264</v>
      </c>
      <c r="F351" s="304"/>
      <c r="G351" s="61">
        <v>300000</v>
      </c>
    </row>
    <row r="352" spans="1:7" x14ac:dyDescent="0.3">
      <c r="A352" s="43"/>
      <c r="B352" s="124"/>
      <c r="C352" s="124"/>
      <c r="D352" s="124"/>
      <c r="E352" s="124" t="s">
        <v>126</v>
      </c>
      <c r="F352" s="304"/>
      <c r="G352" s="61">
        <v>1000000</v>
      </c>
    </row>
    <row r="353" spans="1:7" x14ac:dyDescent="0.3">
      <c r="A353" s="43"/>
      <c r="B353" s="124"/>
      <c r="C353" s="124"/>
      <c r="D353" s="124"/>
      <c r="E353" s="124" t="s">
        <v>265</v>
      </c>
      <c r="F353" s="304"/>
      <c r="G353" s="61">
        <v>300000</v>
      </c>
    </row>
    <row r="354" spans="1:7" x14ac:dyDescent="0.3">
      <c r="A354" s="43"/>
      <c r="B354" s="124"/>
      <c r="C354" s="124"/>
      <c r="D354" s="124"/>
      <c r="E354" s="124" t="s">
        <v>127</v>
      </c>
      <c r="F354" s="304"/>
      <c r="G354" s="61">
        <v>100000</v>
      </c>
    </row>
    <row r="355" spans="1:7" x14ac:dyDescent="0.3">
      <c r="A355" s="272" t="s">
        <v>129</v>
      </c>
      <c r="B355" s="259"/>
      <c r="C355" s="259"/>
      <c r="D355" s="259"/>
      <c r="E355" s="259"/>
      <c r="F355" s="325"/>
      <c r="G355" s="295">
        <f>+G364+G356</f>
        <v>2250000</v>
      </c>
    </row>
    <row r="356" spans="1:7" x14ac:dyDescent="0.3">
      <c r="A356" s="271" t="s">
        <v>14</v>
      </c>
      <c r="B356" s="45"/>
      <c r="C356" s="45" t="s">
        <v>15</v>
      </c>
      <c r="D356" s="45"/>
      <c r="E356" s="124"/>
      <c r="F356" s="313"/>
      <c r="G356" s="296">
        <f>G357+G359</f>
        <v>0</v>
      </c>
    </row>
    <row r="357" spans="1:7" x14ac:dyDescent="0.3">
      <c r="A357" s="267"/>
      <c r="B357" s="58" t="s">
        <v>16</v>
      </c>
      <c r="C357" s="45"/>
      <c r="D357" s="45" t="s">
        <v>17</v>
      </c>
      <c r="E357" s="70"/>
      <c r="F357" s="313"/>
      <c r="G357" s="296">
        <f>G358</f>
        <v>0</v>
      </c>
    </row>
    <row r="358" spans="1:7" x14ac:dyDescent="0.3">
      <c r="A358" s="267"/>
      <c r="B358" s="58"/>
      <c r="C358" s="44" t="s">
        <v>20</v>
      </c>
      <c r="D358" s="124" t="s">
        <v>21</v>
      </c>
      <c r="E358" s="41"/>
      <c r="F358" s="313"/>
      <c r="G358" s="297">
        <v>0</v>
      </c>
    </row>
    <row r="359" spans="1:7" x14ac:dyDescent="0.3">
      <c r="A359" s="43"/>
      <c r="B359" s="45" t="s">
        <v>29</v>
      </c>
      <c r="C359" s="44"/>
      <c r="D359" s="45" t="s">
        <v>30</v>
      </c>
      <c r="E359" s="124"/>
      <c r="F359" s="313"/>
      <c r="G359" s="296">
        <f>G360+G363</f>
        <v>0</v>
      </c>
    </row>
    <row r="360" spans="1:7" x14ac:dyDescent="0.3">
      <c r="A360" s="47"/>
      <c r="B360" s="44"/>
      <c r="C360" s="124" t="s">
        <v>38</v>
      </c>
      <c r="D360" s="124" t="s">
        <v>39</v>
      </c>
      <c r="E360" s="124"/>
      <c r="F360" s="49"/>
      <c r="G360" s="297">
        <f>G361</f>
        <v>0</v>
      </c>
    </row>
    <row r="361" spans="1:7" x14ac:dyDescent="0.3">
      <c r="A361" s="47"/>
      <c r="B361" s="124"/>
      <c r="C361" s="124"/>
      <c r="D361" s="44"/>
      <c r="E361" s="257" t="s">
        <v>263</v>
      </c>
      <c r="F361" s="49"/>
      <c r="G361" s="297">
        <v>0</v>
      </c>
    </row>
    <row r="362" spans="1:7" x14ac:dyDescent="0.3">
      <c r="A362" s="43"/>
      <c r="B362" s="45" t="s">
        <v>41</v>
      </c>
      <c r="C362" s="44"/>
      <c r="D362" s="45" t="s">
        <v>42</v>
      </c>
      <c r="E362" s="124"/>
      <c r="F362" s="48"/>
      <c r="G362" s="296">
        <f>G363</f>
        <v>0</v>
      </c>
    </row>
    <row r="363" spans="1:7" x14ac:dyDescent="0.3">
      <c r="A363" s="47"/>
      <c r="B363" s="44"/>
      <c r="C363" s="124" t="s">
        <v>43</v>
      </c>
      <c r="D363" s="124" t="s">
        <v>44</v>
      </c>
      <c r="E363" s="124"/>
      <c r="F363" s="49"/>
      <c r="G363" s="297">
        <v>0</v>
      </c>
    </row>
    <row r="364" spans="1:7" x14ac:dyDescent="0.3">
      <c r="A364" s="263" t="s">
        <v>119</v>
      </c>
      <c r="B364" s="124"/>
      <c r="C364" s="45" t="s">
        <v>120</v>
      </c>
      <c r="D364" s="45"/>
      <c r="E364" s="45"/>
      <c r="F364" s="304"/>
      <c r="G364" s="298">
        <f t="shared" ref="G364:G366" si="22">G365</f>
        <v>2250000</v>
      </c>
    </row>
    <row r="365" spans="1:7" x14ac:dyDescent="0.3">
      <c r="A365" s="50"/>
      <c r="B365" s="45" t="s">
        <v>122</v>
      </c>
      <c r="C365" s="45"/>
      <c r="D365" s="45" t="s">
        <v>123</v>
      </c>
      <c r="E365" s="45"/>
      <c r="F365" s="304"/>
      <c r="G365" s="298">
        <f t="shared" si="22"/>
        <v>2250000</v>
      </c>
    </row>
    <row r="366" spans="1:7" x14ac:dyDescent="0.3">
      <c r="A366" s="50"/>
      <c r="B366" s="51"/>
      <c r="C366" s="51"/>
      <c r="D366" s="45" t="s">
        <v>124</v>
      </c>
      <c r="E366" s="51"/>
      <c r="F366" s="326"/>
      <c r="G366" s="298">
        <f t="shared" si="22"/>
        <v>2250000</v>
      </c>
    </row>
    <row r="367" spans="1:7" x14ac:dyDescent="0.3">
      <c r="A367" s="50"/>
      <c r="B367" s="51"/>
      <c r="C367" s="51"/>
      <c r="D367" s="51"/>
      <c r="E367" s="124" t="s">
        <v>128</v>
      </c>
      <c r="F367" s="304"/>
      <c r="G367" s="299">
        <v>2250000</v>
      </c>
    </row>
    <row r="368" spans="1:7" x14ac:dyDescent="0.3">
      <c r="A368" s="273"/>
      <c r="B368" s="251"/>
      <c r="C368" s="118" t="s">
        <v>130</v>
      </c>
      <c r="D368" s="118"/>
      <c r="E368" s="118"/>
      <c r="F368" s="327">
        <f>F322+F296+F237+F183+F141+F101+F9</f>
        <v>10</v>
      </c>
      <c r="G368" s="62">
        <f>G9+G68+G101+G113+G133+G141+G183+G212+G229+G237+G296+G346+G127+G355+G93+G322+G276+G286+G89+G174</f>
        <v>245747075</v>
      </c>
    </row>
    <row r="369" spans="1:7" x14ac:dyDescent="0.3">
      <c r="A369" s="52"/>
      <c r="B369" s="53"/>
      <c r="C369" s="53"/>
      <c r="D369" s="53"/>
      <c r="E369" s="53"/>
      <c r="F369" s="328"/>
      <c r="G369" s="63"/>
    </row>
    <row r="370" spans="1:7" x14ac:dyDescent="0.3">
      <c r="A370" s="54" t="s">
        <v>5</v>
      </c>
      <c r="B370" s="55"/>
      <c r="C370" s="55" t="s">
        <v>6</v>
      </c>
      <c r="D370" s="55"/>
      <c r="E370" s="55"/>
      <c r="F370" s="329"/>
      <c r="G370" s="64">
        <f>G10+G102+G142+G184+G238+G323+G297+G69</f>
        <v>43835176</v>
      </c>
    </row>
    <row r="371" spans="1:7" x14ac:dyDescent="0.3">
      <c r="A371" s="54" t="s">
        <v>11</v>
      </c>
      <c r="B371" s="55"/>
      <c r="C371" s="55" t="s">
        <v>12</v>
      </c>
      <c r="D371" s="260"/>
      <c r="E371" s="260"/>
      <c r="F371" s="329"/>
      <c r="G371" s="64">
        <f>G13+G106+G149+G190+G245+G328+G302+G72</f>
        <v>5589144</v>
      </c>
    </row>
    <row r="372" spans="1:7" x14ac:dyDescent="0.3">
      <c r="A372" s="54" t="s">
        <v>14</v>
      </c>
      <c r="B372" s="55"/>
      <c r="C372" s="55" t="s">
        <v>15</v>
      </c>
      <c r="D372" s="55"/>
      <c r="E372" s="55"/>
      <c r="F372" s="329"/>
      <c r="G372" s="64">
        <f>G16+G73+G114+G134+G153+G193+G213+G248+G305+G230+G128+G331+G277+G287+G356+G108+G175</f>
        <v>67450040</v>
      </c>
    </row>
    <row r="373" spans="1:7" x14ac:dyDescent="0.3">
      <c r="A373" s="54" t="s">
        <v>119</v>
      </c>
      <c r="B373" s="55"/>
      <c r="C373" s="55" t="s">
        <v>120</v>
      </c>
      <c r="D373" s="55"/>
      <c r="E373" s="55"/>
      <c r="F373" s="329"/>
      <c r="G373" s="64">
        <f>G347+G364</f>
        <v>4450000</v>
      </c>
    </row>
    <row r="374" spans="1:7" x14ac:dyDescent="0.3">
      <c r="A374" s="54" t="s">
        <v>48</v>
      </c>
      <c r="B374" s="55"/>
      <c r="C374" s="55" t="s">
        <v>49</v>
      </c>
      <c r="D374" s="55"/>
      <c r="E374" s="55"/>
      <c r="F374" s="330"/>
      <c r="G374" s="64">
        <f>G36+G93</f>
        <v>100204106</v>
      </c>
    </row>
    <row r="375" spans="1:7" x14ac:dyDescent="0.3">
      <c r="A375" s="54" t="s">
        <v>67</v>
      </c>
      <c r="B375" s="55"/>
      <c r="C375" s="261" t="s">
        <v>68</v>
      </c>
      <c r="D375" s="261"/>
      <c r="E375" s="261"/>
      <c r="F375" s="329"/>
      <c r="G375" s="64">
        <f>G58+G178+G270+G86+G169+G319</f>
        <v>11413910</v>
      </c>
    </row>
    <row r="376" spans="1:7" x14ac:dyDescent="0.3">
      <c r="A376" s="54" t="s">
        <v>114</v>
      </c>
      <c r="B376" s="55"/>
      <c r="C376" s="261" t="s">
        <v>131</v>
      </c>
      <c r="D376" s="261"/>
      <c r="E376" s="261"/>
      <c r="F376" s="329"/>
      <c r="G376" s="64">
        <f>G122+G63+G225+G274+G181</f>
        <v>9419000</v>
      </c>
    </row>
    <row r="377" spans="1:7" x14ac:dyDescent="0.3">
      <c r="A377" s="54" t="s">
        <v>132</v>
      </c>
      <c r="B377" s="55"/>
      <c r="C377" s="55" t="s">
        <v>133</v>
      </c>
      <c r="D377" s="55"/>
      <c r="E377" s="55"/>
      <c r="F377" s="330"/>
      <c r="G377" s="64">
        <v>0</v>
      </c>
    </row>
    <row r="378" spans="1:7" x14ac:dyDescent="0.3">
      <c r="A378" s="54" t="s">
        <v>73</v>
      </c>
      <c r="B378" s="55"/>
      <c r="C378" s="55" t="s">
        <v>74</v>
      </c>
      <c r="D378" s="55"/>
      <c r="E378" s="55"/>
      <c r="F378" s="329"/>
      <c r="G378" s="64">
        <f>G90</f>
        <v>3385699</v>
      </c>
    </row>
    <row r="379" spans="1:7" ht="15" thickBot="1" x14ac:dyDescent="0.35">
      <c r="A379" s="56"/>
      <c r="B379" s="57"/>
      <c r="C379" s="57" t="s">
        <v>130</v>
      </c>
      <c r="D379" s="57"/>
      <c r="E379" s="57"/>
      <c r="F379" s="331"/>
      <c r="G379" s="65">
        <f>G370+G371+G372+G373+G374+G375+G376+G377+G378</f>
        <v>245747075</v>
      </c>
    </row>
  </sheetData>
  <mergeCells count="15">
    <mergeCell ref="A3:F3"/>
    <mergeCell ref="A4:F4"/>
    <mergeCell ref="A5:F5"/>
    <mergeCell ref="A1:F1"/>
    <mergeCell ref="A2:F2"/>
    <mergeCell ref="G7:G8"/>
    <mergeCell ref="D271:F271"/>
    <mergeCell ref="C375:E375"/>
    <mergeCell ref="C376:E376"/>
    <mergeCell ref="A322:E322"/>
    <mergeCell ref="D273:F273"/>
    <mergeCell ref="E262:F262"/>
    <mergeCell ref="A93:F93"/>
    <mergeCell ref="A7:E8"/>
    <mergeCell ref="F7:F8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rowBreaks count="5" manualBreakCount="5">
    <brk id="67" min="2" max="8" man="1"/>
    <brk id="132" min="2" max="8" man="1"/>
    <brk id="204" min="2" max="8" man="1"/>
    <brk id="275" min="2" max="8" man="1"/>
    <brk id="345" min="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view="pageBreakPreview" topLeftCell="A13" zoomScale="90" zoomScaleNormal="100" zoomScaleSheetLayoutView="90" workbookViewId="0">
      <selection activeCell="G26" sqref="G26"/>
    </sheetView>
  </sheetViews>
  <sheetFormatPr defaultRowHeight="14.4" x14ac:dyDescent="0.3"/>
  <cols>
    <col min="2" max="2" width="48.44140625" customWidth="1"/>
    <col min="3" max="3" width="12.33203125" customWidth="1"/>
    <col min="6" max="6" width="13" customWidth="1"/>
  </cols>
  <sheetData>
    <row r="1" spans="1:8" x14ac:dyDescent="0.3">
      <c r="A1" s="333" t="s">
        <v>454</v>
      </c>
      <c r="B1" s="333"/>
      <c r="C1" s="333"/>
      <c r="D1" s="333"/>
      <c r="E1" s="333"/>
      <c r="F1" s="333"/>
      <c r="G1" s="332"/>
    </row>
    <row r="2" spans="1:8" x14ac:dyDescent="0.3">
      <c r="A2" s="73"/>
      <c r="B2" s="172"/>
      <c r="C2" s="171"/>
      <c r="D2" s="171"/>
      <c r="E2" s="171"/>
      <c r="F2" s="171"/>
    </row>
    <row r="3" spans="1:8" x14ac:dyDescent="0.3">
      <c r="A3" s="167" t="s">
        <v>0</v>
      </c>
      <c r="B3" s="164"/>
      <c r="C3" s="164"/>
      <c r="D3" s="164"/>
      <c r="E3" s="164"/>
      <c r="F3" s="164"/>
      <c r="G3" s="164"/>
      <c r="H3" s="164"/>
    </row>
    <row r="4" spans="1:8" x14ac:dyDescent="0.3">
      <c r="A4" s="167" t="s">
        <v>302</v>
      </c>
      <c r="B4" s="164"/>
      <c r="C4" s="164"/>
      <c r="D4" s="164"/>
      <c r="E4" s="164"/>
      <c r="F4" s="164"/>
      <c r="G4" s="164"/>
      <c r="H4" s="164"/>
    </row>
    <row r="5" spans="1:8" x14ac:dyDescent="0.3">
      <c r="A5" s="167" t="s">
        <v>365</v>
      </c>
      <c r="B5" s="164"/>
      <c r="C5" s="164"/>
      <c r="D5" s="164"/>
      <c r="E5" s="164"/>
      <c r="F5" s="164"/>
      <c r="G5" s="164"/>
      <c r="H5" s="164"/>
    </row>
    <row r="6" spans="1:8" ht="15" thickBot="1" x14ac:dyDescent="0.35">
      <c r="A6" s="73"/>
      <c r="B6" s="38"/>
      <c r="C6" s="173" t="s">
        <v>1</v>
      </c>
      <c r="D6" s="173"/>
      <c r="E6" s="173"/>
      <c r="F6" s="173"/>
    </row>
    <row r="7" spans="1:8" x14ac:dyDescent="0.3">
      <c r="A7" s="334" t="s">
        <v>338</v>
      </c>
      <c r="B7" s="341" t="s">
        <v>217</v>
      </c>
      <c r="C7" s="350" t="s">
        <v>339</v>
      </c>
      <c r="D7" s="357" t="s">
        <v>340</v>
      </c>
      <c r="E7" s="350" t="s">
        <v>366</v>
      </c>
      <c r="F7" s="357" t="s">
        <v>342</v>
      </c>
    </row>
    <row r="8" spans="1:8" x14ac:dyDescent="0.3">
      <c r="A8" s="335"/>
      <c r="B8" s="342"/>
      <c r="C8" s="351"/>
      <c r="D8" s="358"/>
      <c r="E8" s="351"/>
      <c r="F8" s="367"/>
    </row>
    <row r="9" spans="1:8" x14ac:dyDescent="0.3">
      <c r="A9" s="335"/>
      <c r="B9" s="342"/>
      <c r="C9" s="351"/>
      <c r="D9" s="358"/>
      <c r="E9" s="351"/>
      <c r="F9" s="367"/>
    </row>
    <row r="10" spans="1:8" ht="15" thickBot="1" x14ac:dyDescent="0.35">
      <c r="A10" s="336"/>
      <c r="B10" s="343"/>
      <c r="C10" s="352"/>
      <c r="D10" s="359"/>
      <c r="E10" s="352"/>
      <c r="F10" s="368"/>
    </row>
    <row r="11" spans="1:8" x14ac:dyDescent="0.3">
      <c r="A11" s="337">
        <v>1</v>
      </c>
      <c r="B11" s="344">
        <v>2</v>
      </c>
      <c r="C11" s="353">
        <v>3</v>
      </c>
      <c r="D11" s="360">
        <v>4</v>
      </c>
      <c r="E11" s="353">
        <v>5</v>
      </c>
      <c r="F11" s="360">
        <v>6</v>
      </c>
    </row>
    <row r="12" spans="1:8" ht="21.9" customHeight="1" x14ac:dyDescent="0.3">
      <c r="A12" s="338" t="s">
        <v>343</v>
      </c>
      <c r="B12" s="345" t="s">
        <v>367</v>
      </c>
      <c r="C12" s="354">
        <v>56282486</v>
      </c>
      <c r="D12" s="361">
        <v>2799320</v>
      </c>
      <c r="E12" s="364"/>
      <c r="F12" s="369">
        <f>SUM(C12:E12)</f>
        <v>59081806</v>
      </c>
    </row>
    <row r="13" spans="1:8" ht="21.9" customHeight="1" x14ac:dyDescent="0.3">
      <c r="A13" s="339" t="s">
        <v>347</v>
      </c>
      <c r="B13" s="346" t="s">
        <v>368</v>
      </c>
      <c r="C13" s="354">
        <v>1630000</v>
      </c>
      <c r="D13" s="362"/>
      <c r="E13" s="365"/>
      <c r="F13" s="369">
        <f t="shared" ref="F13:F31" si="0">SUM(C13:E13)</f>
        <v>1630000</v>
      </c>
    </row>
    <row r="14" spans="1:8" ht="21.9" customHeight="1" x14ac:dyDescent="0.3">
      <c r="A14" s="339" t="s">
        <v>349</v>
      </c>
      <c r="B14" s="347" t="s">
        <v>369</v>
      </c>
      <c r="C14" s="354">
        <v>3385699</v>
      </c>
      <c r="D14" s="362"/>
      <c r="E14" s="365"/>
      <c r="F14" s="369">
        <f t="shared" si="0"/>
        <v>3385699</v>
      </c>
    </row>
    <row r="15" spans="1:8" ht="21.9" customHeight="1" x14ac:dyDescent="0.3">
      <c r="A15" s="339" t="s">
        <v>351</v>
      </c>
      <c r="B15" s="346" t="s">
        <v>370</v>
      </c>
      <c r="C15" s="354">
        <v>74031451</v>
      </c>
      <c r="D15" s="362"/>
      <c r="E15" s="365"/>
      <c r="F15" s="369">
        <f t="shared" si="0"/>
        <v>74031451</v>
      </c>
    </row>
    <row r="16" spans="1:8" ht="21.9" customHeight="1" x14ac:dyDescent="0.3">
      <c r="A16" s="339" t="s">
        <v>353</v>
      </c>
      <c r="B16" s="346" t="s">
        <v>354</v>
      </c>
      <c r="C16" s="355">
        <v>3241460</v>
      </c>
      <c r="D16" s="362"/>
      <c r="E16" s="365"/>
      <c r="F16" s="369">
        <f t="shared" si="0"/>
        <v>3241460</v>
      </c>
    </row>
    <row r="17" spans="1:6" ht="21.9" customHeight="1" x14ac:dyDescent="0.3">
      <c r="A17" s="339" t="s">
        <v>371</v>
      </c>
      <c r="B17" s="347" t="s">
        <v>372</v>
      </c>
      <c r="C17" s="355">
        <v>4850000</v>
      </c>
      <c r="D17" s="362"/>
      <c r="E17" s="365"/>
      <c r="F17" s="369">
        <f t="shared" si="0"/>
        <v>4850000</v>
      </c>
    </row>
    <row r="18" spans="1:6" ht="21.9" customHeight="1" x14ac:dyDescent="0.3">
      <c r="A18" s="339" t="s">
        <v>373</v>
      </c>
      <c r="B18" s="346" t="s">
        <v>374</v>
      </c>
      <c r="C18" s="355">
        <v>127000</v>
      </c>
      <c r="D18" s="362"/>
      <c r="E18" s="365"/>
      <c r="F18" s="369">
        <f t="shared" si="0"/>
        <v>127000</v>
      </c>
    </row>
    <row r="19" spans="1:6" ht="21.9" customHeight="1" x14ac:dyDescent="0.3">
      <c r="A19" s="339" t="s">
        <v>375</v>
      </c>
      <c r="B19" s="346" t="s">
        <v>376</v>
      </c>
      <c r="C19" s="355">
        <v>2300000</v>
      </c>
      <c r="D19" s="362"/>
      <c r="E19" s="365"/>
      <c r="F19" s="369">
        <f t="shared" si="0"/>
        <v>2300000</v>
      </c>
    </row>
    <row r="20" spans="1:6" ht="21.9" customHeight="1" x14ac:dyDescent="0.3">
      <c r="A20" s="339" t="s">
        <v>355</v>
      </c>
      <c r="B20" s="347" t="s">
        <v>356</v>
      </c>
      <c r="C20" s="355">
        <v>17459860</v>
      </c>
      <c r="D20" s="362"/>
      <c r="E20" s="365"/>
      <c r="F20" s="369">
        <f t="shared" si="0"/>
        <v>17459860</v>
      </c>
    </row>
    <row r="21" spans="1:6" ht="21.9" customHeight="1" x14ac:dyDescent="0.3">
      <c r="A21" s="339" t="s">
        <v>377</v>
      </c>
      <c r="B21" s="347" t="s">
        <v>378</v>
      </c>
      <c r="C21" s="355">
        <v>2500000</v>
      </c>
      <c r="D21" s="362"/>
      <c r="E21" s="365"/>
      <c r="F21" s="369">
        <f t="shared" si="0"/>
        <v>2500000</v>
      </c>
    </row>
    <row r="22" spans="1:6" ht="21.9" customHeight="1" x14ac:dyDescent="0.3">
      <c r="A22" s="339" t="s">
        <v>357</v>
      </c>
      <c r="B22" s="346" t="s">
        <v>379</v>
      </c>
      <c r="C22" s="355">
        <v>10241511</v>
      </c>
      <c r="D22" s="362"/>
      <c r="E22" s="365"/>
      <c r="F22" s="369">
        <f t="shared" si="0"/>
        <v>10241511</v>
      </c>
    </row>
    <row r="23" spans="1:6" ht="21.9" customHeight="1" x14ac:dyDescent="0.3">
      <c r="A23" s="339" t="s">
        <v>380</v>
      </c>
      <c r="B23" s="346" t="s">
        <v>381</v>
      </c>
      <c r="C23" s="355">
        <v>965000</v>
      </c>
      <c r="D23" s="362"/>
      <c r="E23" s="365"/>
      <c r="F23" s="369">
        <f t="shared" si="0"/>
        <v>965000</v>
      </c>
    </row>
    <row r="24" spans="1:6" ht="21.9" customHeight="1" x14ac:dyDescent="0.3">
      <c r="A24" s="339" t="s">
        <v>382</v>
      </c>
      <c r="B24" s="346" t="s">
        <v>383</v>
      </c>
      <c r="C24" s="355">
        <v>25000</v>
      </c>
      <c r="D24" s="362"/>
      <c r="E24" s="365"/>
      <c r="F24" s="369">
        <f t="shared" si="0"/>
        <v>25000</v>
      </c>
    </row>
    <row r="25" spans="1:6" ht="21.9" customHeight="1" x14ac:dyDescent="0.3">
      <c r="A25" s="339" t="s">
        <v>359</v>
      </c>
      <c r="B25" s="346" t="s">
        <v>360</v>
      </c>
      <c r="C25" s="355">
        <v>22047140</v>
      </c>
      <c r="D25" s="362"/>
      <c r="E25" s="365"/>
      <c r="F25" s="369">
        <f t="shared" si="0"/>
        <v>22047140</v>
      </c>
    </row>
    <row r="26" spans="1:6" ht="21.9" customHeight="1" x14ac:dyDescent="0.3">
      <c r="A26" s="340" t="s">
        <v>384</v>
      </c>
      <c r="B26" s="348" t="s">
        <v>385</v>
      </c>
      <c r="C26" s="356">
        <v>490000</v>
      </c>
      <c r="D26" s="363"/>
      <c r="E26" s="366"/>
      <c r="F26" s="369">
        <f t="shared" si="0"/>
        <v>490000</v>
      </c>
    </row>
    <row r="27" spans="1:6" ht="21.9" customHeight="1" x14ac:dyDescent="0.3">
      <c r="A27" s="340" t="s">
        <v>386</v>
      </c>
      <c r="B27" s="348" t="s">
        <v>387</v>
      </c>
      <c r="C27" s="356">
        <v>710000</v>
      </c>
      <c r="D27" s="363"/>
      <c r="E27" s="366"/>
      <c r="F27" s="369">
        <f t="shared" si="0"/>
        <v>710000</v>
      </c>
    </row>
    <row r="28" spans="1:6" ht="21.9" customHeight="1" x14ac:dyDescent="0.3">
      <c r="A28" s="340" t="s">
        <v>361</v>
      </c>
      <c r="B28" s="348" t="s">
        <v>388</v>
      </c>
      <c r="C28" s="356">
        <v>30814140</v>
      </c>
      <c r="D28" s="363"/>
      <c r="E28" s="366"/>
      <c r="F28" s="369">
        <f t="shared" si="0"/>
        <v>30814140</v>
      </c>
    </row>
    <row r="29" spans="1:6" ht="21.9" customHeight="1" x14ac:dyDescent="0.3">
      <c r="A29" s="340" t="s">
        <v>389</v>
      </c>
      <c r="B29" s="348" t="s">
        <v>390</v>
      </c>
      <c r="C29" s="356">
        <v>7397008</v>
      </c>
      <c r="D29" s="363"/>
      <c r="E29" s="366"/>
      <c r="F29" s="369">
        <f t="shared" si="0"/>
        <v>7397008</v>
      </c>
    </row>
    <row r="30" spans="1:6" ht="21.9" customHeight="1" x14ac:dyDescent="0.3">
      <c r="A30" s="340">
        <v>107060</v>
      </c>
      <c r="B30" s="349" t="s">
        <v>391</v>
      </c>
      <c r="C30" s="356">
        <v>2200000</v>
      </c>
      <c r="D30" s="363"/>
      <c r="E30" s="366"/>
      <c r="F30" s="369">
        <f t="shared" si="0"/>
        <v>2200000</v>
      </c>
    </row>
    <row r="31" spans="1:6" ht="21.9" customHeight="1" thickBot="1" x14ac:dyDescent="0.35">
      <c r="A31" s="340" t="s">
        <v>392</v>
      </c>
      <c r="B31" s="370" t="s">
        <v>393</v>
      </c>
      <c r="C31" s="371">
        <v>2250000</v>
      </c>
      <c r="D31" s="372"/>
      <c r="E31" s="373"/>
      <c r="F31" s="374">
        <f t="shared" si="0"/>
        <v>2250000</v>
      </c>
    </row>
    <row r="32" spans="1:6" ht="21.9" customHeight="1" thickBot="1" x14ac:dyDescent="0.35">
      <c r="A32" s="375"/>
      <c r="B32" s="376" t="s">
        <v>394</v>
      </c>
      <c r="C32" s="377">
        <f>SUM(C12:C31)</f>
        <v>242947755</v>
      </c>
      <c r="D32" s="378">
        <f>SUM(D12:D30)</f>
        <v>2799320</v>
      </c>
      <c r="E32" s="379">
        <f>SUM(E18:E25)</f>
        <v>0</v>
      </c>
      <c r="F32" s="378">
        <f>SUM(F12:F31)</f>
        <v>245747075</v>
      </c>
    </row>
  </sheetData>
  <mergeCells count="12">
    <mergeCell ref="F7:F10"/>
    <mergeCell ref="B2:F2"/>
    <mergeCell ref="A3:H3"/>
    <mergeCell ref="A4:H4"/>
    <mergeCell ref="A5:H5"/>
    <mergeCell ref="C6:F6"/>
    <mergeCell ref="A7:A10"/>
    <mergeCell ref="B7:B10"/>
    <mergeCell ref="C7:C10"/>
    <mergeCell ref="D7:D10"/>
    <mergeCell ref="E7:E10"/>
    <mergeCell ref="A1:F1"/>
  </mergeCells>
  <pageMargins left="0.7" right="0.7" top="0.75" bottom="0.75" header="0.3" footer="0.3"/>
  <pageSetup paperSize="9" scale="7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opLeftCell="A3" zoomScaleNormal="100" workbookViewId="0">
      <selection activeCell="C11" sqref="C11"/>
    </sheetView>
  </sheetViews>
  <sheetFormatPr defaultRowHeight="14.4" x14ac:dyDescent="0.3"/>
  <cols>
    <col min="1" max="1" width="42.5546875" customWidth="1"/>
    <col min="2" max="2" width="16.88671875" customWidth="1"/>
  </cols>
  <sheetData>
    <row r="1" spans="1:2" ht="15.6" x14ac:dyDescent="0.3">
      <c r="A1" s="174" t="s">
        <v>455</v>
      </c>
      <c r="B1" s="175"/>
    </row>
    <row r="2" spans="1:2" ht="15.6" x14ac:dyDescent="0.3">
      <c r="A2" s="136"/>
      <c r="B2" s="171"/>
    </row>
    <row r="3" spans="1:2" ht="15.6" x14ac:dyDescent="0.3">
      <c r="A3" s="177" t="s">
        <v>231</v>
      </c>
      <c r="B3" s="163"/>
    </row>
    <row r="4" spans="1:2" ht="15.6" x14ac:dyDescent="0.3">
      <c r="A4" s="178" t="s">
        <v>303</v>
      </c>
      <c r="B4" s="179"/>
    </row>
    <row r="5" spans="1:2" ht="15.6" x14ac:dyDescent="0.3">
      <c r="A5" s="178" t="s">
        <v>227</v>
      </c>
      <c r="B5" s="179"/>
    </row>
    <row r="6" spans="1:2" ht="16.2" thickBot="1" x14ac:dyDescent="0.35">
      <c r="A6" s="176" t="s">
        <v>1</v>
      </c>
      <c r="B6" s="171"/>
    </row>
    <row r="7" spans="1:2" ht="15" customHeight="1" x14ac:dyDescent="0.3">
      <c r="A7" s="385" t="s">
        <v>232</v>
      </c>
      <c r="B7" s="380" t="s">
        <v>145</v>
      </c>
    </row>
    <row r="8" spans="1:2" ht="15" customHeight="1" thickBot="1" x14ac:dyDescent="0.35">
      <c r="A8" s="393"/>
      <c r="B8" s="394"/>
    </row>
    <row r="9" spans="1:2" ht="15.6" x14ac:dyDescent="0.3">
      <c r="A9" s="391">
        <v>1</v>
      </c>
      <c r="B9" s="392">
        <v>2</v>
      </c>
    </row>
    <row r="10" spans="1:2" ht="15.6" x14ac:dyDescent="0.3">
      <c r="A10" s="386" t="s">
        <v>68</v>
      </c>
      <c r="B10" s="381"/>
    </row>
    <row r="11" spans="1:2" ht="15.75" customHeight="1" x14ac:dyDescent="0.3">
      <c r="A11" s="387" t="s">
        <v>233</v>
      </c>
      <c r="B11" s="382">
        <v>127000</v>
      </c>
    </row>
    <row r="12" spans="1:2" ht="15.75" customHeight="1" x14ac:dyDescent="0.3">
      <c r="A12" s="387" t="s">
        <v>306</v>
      </c>
      <c r="B12" s="382">
        <v>4000000</v>
      </c>
    </row>
    <row r="13" spans="1:2" ht="15.75" customHeight="1" x14ac:dyDescent="0.3">
      <c r="A13" s="388" t="s">
        <v>307</v>
      </c>
      <c r="B13" s="382">
        <v>1000000</v>
      </c>
    </row>
    <row r="14" spans="1:2" ht="15.75" customHeight="1" x14ac:dyDescent="0.3">
      <c r="A14" s="388" t="s">
        <v>308</v>
      </c>
      <c r="B14" s="382">
        <v>1000000</v>
      </c>
    </row>
    <row r="15" spans="1:2" ht="15.75" customHeight="1" x14ac:dyDescent="0.3">
      <c r="A15" s="388" t="s">
        <v>309</v>
      </c>
      <c r="B15" s="382">
        <v>800000</v>
      </c>
    </row>
    <row r="16" spans="1:2" ht="15.75" customHeight="1" x14ac:dyDescent="0.3">
      <c r="A16" s="388" t="s">
        <v>279</v>
      </c>
      <c r="B16" s="382">
        <v>4486910</v>
      </c>
    </row>
    <row r="17" spans="1:2" ht="15.6" x14ac:dyDescent="0.3">
      <c r="A17" s="389" t="s">
        <v>234</v>
      </c>
      <c r="B17" s="383">
        <f>SUM(B11:B16)</f>
        <v>11413910</v>
      </c>
    </row>
    <row r="18" spans="1:2" ht="15.6" x14ac:dyDescent="0.3">
      <c r="A18" s="387"/>
      <c r="B18" s="382"/>
    </row>
    <row r="19" spans="1:2" ht="15.6" x14ac:dyDescent="0.3">
      <c r="A19" s="386" t="s">
        <v>115</v>
      </c>
      <c r="B19" s="382"/>
    </row>
    <row r="20" spans="1:2" ht="15.6" x14ac:dyDescent="0.3">
      <c r="A20" s="387" t="s">
        <v>310</v>
      </c>
      <c r="B20" s="382">
        <v>3684000</v>
      </c>
    </row>
    <row r="21" spans="1:2" ht="15.6" x14ac:dyDescent="0.3">
      <c r="A21" s="387" t="s">
        <v>311</v>
      </c>
      <c r="B21" s="382">
        <v>1500000</v>
      </c>
    </row>
    <row r="22" spans="1:2" ht="15.6" x14ac:dyDescent="0.3">
      <c r="A22" s="387" t="s">
        <v>312</v>
      </c>
      <c r="B22" s="382">
        <v>635000</v>
      </c>
    </row>
    <row r="23" spans="1:2" ht="15.6" x14ac:dyDescent="0.3">
      <c r="A23" s="387" t="s">
        <v>313</v>
      </c>
      <c r="B23" s="382">
        <v>2000000</v>
      </c>
    </row>
    <row r="24" spans="1:2" ht="15.6" x14ac:dyDescent="0.3">
      <c r="A24" s="387" t="s">
        <v>277</v>
      </c>
      <c r="B24" s="382">
        <v>600000</v>
      </c>
    </row>
    <row r="25" spans="1:2" ht="15.6" x14ac:dyDescent="0.3">
      <c r="A25" s="387" t="s">
        <v>276</v>
      </c>
      <c r="B25" s="382">
        <v>1000000</v>
      </c>
    </row>
    <row r="26" spans="1:2" ht="15.6" x14ac:dyDescent="0.3">
      <c r="A26" s="389" t="s">
        <v>235</v>
      </c>
      <c r="B26" s="383">
        <f>SUM(B20:B25)</f>
        <v>9419000</v>
      </c>
    </row>
    <row r="27" spans="1:2" ht="15.6" x14ac:dyDescent="0.3">
      <c r="A27" s="387"/>
      <c r="B27" s="382"/>
    </row>
    <row r="28" spans="1:2" ht="16.2" thickBot="1" x14ac:dyDescent="0.35">
      <c r="A28" s="390" t="s">
        <v>236</v>
      </c>
      <c r="B28" s="384">
        <f>B17+B26</f>
        <v>20832910</v>
      </c>
    </row>
  </sheetData>
  <mergeCells count="8">
    <mergeCell ref="A7:A8"/>
    <mergeCell ref="B7:B8"/>
    <mergeCell ref="A1:B1"/>
    <mergeCell ref="A2:B2"/>
    <mergeCell ref="A6:B6"/>
    <mergeCell ref="A3:B3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BreakPreview" topLeftCell="A13" zoomScale="110" zoomScaleNormal="100" zoomScaleSheetLayoutView="110" workbookViewId="0">
      <selection activeCell="A20" sqref="A20:F20"/>
    </sheetView>
  </sheetViews>
  <sheetFormatPr defaultRowHeight="14.4" x14ac:dyDescent="0.3"/>
  <cols>
    <col min="1" max="1" width="4.33203125" customWidth="1"/>
    <col min="2" max="2" width="47.44140625" customWidth="1"/>
    <col min="3" max="3" width="13.44140625" customWidth="1"/>
    <col min="4" max="4" width="12.6640625" customWidth="1"/>
    <col min="5" max="5" width="11.88671875" customWidth="1"/>
    <col min="6" max="6" width="13" customWidth="1"/>
  </cols>
  <sheetData>
    <row r="1" spans="1:6" x14ac:dyDescent="0.3">
      <c r="A1" s="122"/>
      <c r="C1" s="122"/>
      <c r="D1" s="31" t="s">
        <v>456</v>
      </c>
      <c r="F1" s="122"/>
    </row>
    <row r="2" spans="1:6" ht="15.6" x14ac:dyDescent="0.3">
      <c r="A2" s="163" t="s">
        <v>231</v>
      </c>
      <c r="B2" s="171"/>
      <c r="C2" s="164"/>
      <c r="D2" s="164"/>
      <c r="E2" s="164"/>
      <c r="F2" s="164"/>
    </row>
    <row r="3" spans="1:6" ht="15.6" x14ac:dyDescent="0.3">
      <c r="A3" s="74"/>
      <c r="B3" s="163" t="s">
        <v>447</v>
      </c>
      <c r="C3" s="180"/>
      <c r="D3" s="180"/>
      <c r="E3" s="180"/>
    </row>
    <row r="4" spans="1:6" ht="16.2" thickBot="1" x14ac:dyDescent="0.35">
      <c r="A4" s="74"/>
      <c r="B4" s="73"/>
    </row>
    <row r="5" spans="1:6" ht="16.2" thickBot="1" x14ac:dyDescent="0.35">
      <c r="A5" s="395"/>
      <c r="B5" s="396"/>
      <c r="C5" s="127"/>
      <c r="D5" s="397"/>
      <c r="E5" s="397"/>
      <c r="F5" s="398" t="s">
        <v>1</v>
      </c>
    </row>
    <row r="6" spans="1:6" x14ac:dyDescent="0.3">
      <c r="A6" s="429" t="s">
        <v>217</v>
      </c>
      <c r="B6" s="430"/>
      <c r="C6" s="413" t="s">
        <v>395</v>
      </c>
      <c r="D6" s="431" t="s">
        <v>396</v>
      </c>
      <c r="E6" s="413" t="s">
        <v>397</v>
      </c>
      <c r="F6" s="432" t="s">
        <v>448</v>
      </c>
    </row>
    <row r="7" spans="1:6" ht="15" thickBot="1" x14ac:dyDescent="0.35">
      <c r="A7" s="433"/>
      <c r="B7" s="434"/>
      <c r="C7" s="248"/>
      <c r="D7" s="435"/>
      <c r="E7" s="436"/>
      <c r="F7" s="437"/>
    </row>
    <row r="8" spans="1:6" ht="15" thickBot="1" x14ac:dyDescent="0.35">
      <c r="A8" s="441">
        <v>1</v>
      </c>
      <c r="B8" s="442">
        <v>2</v>
      </c>
      <c r="C8" s="443">
        <v>3</v>
      </c>
      <c r="D8" s="442">
        <v>4</v>
      </c>
      <c r="E8" s="443">
        <v>5</v>
      </c>
      <c r="F8" s="444">
        <v>6</v>
      </c>
    </row>
    <row r="9" spans="1:6" ht="15.6" x14ac:dyDescent="0.3">
      <c r="A9" s="399" t="s">
        <v>218</v>
      </c>
      <c r="B9" s="181"/>
      <c r="C9" s="414">
        <f>SUM(C10:C13)</f>
        <v>175140939</v>
      </c>
      <c r="D9" s="438">
        <f>SUM(D10:D13)</f>
        <v>172000000</v>
      </c>
      <c r="E9" s="439">
        <f>SUM(E10:E13)</f>
        <v>175000000</v>
      </c>
      <c r="F9" s="440">
        <f>SUM(F10:F13)</f>
        <v>177000000</v>
      </c>
    </row>
    <row r="10" spans="1:6" x14ac:dyDescent="0.3">
      <c r="A10" s="400" t="s">
        <v>146</v>
      </c>
      <c r="B10" s="405" t="s">
        <v>147</v>
      </c>
      <c r="C10" s="415">
        <v>97136399</v>
      </c>
      <c r="D10" s="410">
        <v>100000000</v>
      </c>
      <c r="E10" s="415">
        <v>100000000</v>
      </c>
      <c r="F10" s="421">
        <v>100000000</v>
      </c>
    </row>
    <row r="11" spans="1:6" x14ac:dyDescent="0.3">
      <c r="A11" s="400" t="s">
        <v>175</v>
      </c>
      <c r="B11" s="405" t="s">
        <v>176</v>
      </c>
      <c r="C11" s="415">
        <v>63850000</v>
      </c>
      <c r="D11" s="410">
        <v>65000000</v>
      </c>
      <c r="E11" s="415">
        <v>67000000</v>
      </c>
      <c r="F11" s="421">
        <v>69000000</v>
      </c>
    </row>
    <row r="12" spans="1:6" x14ac:dyDescent="0.3">
      <c r="A12" s="400" t="s">
        <v>187</v>
      </c>
      <c r="B12" s="405" t="s">
        <v>188</v>
      </c>
      <c r="C12" s="415">
        <v>6400000</v>
      </c>
      <c r="D12" s="419">
        <v>7000000</v>
      </c>
      <c r="E12" s="427">
        <v>8000000</v>
      </c>
      <c r="F12" s="422">
        <v>8000000</v>
      </c>
    </row>
    <row r="13" spans="1:6" x14ac:dyDescent="0.3">
      <c r="A13" s="400" t="s">
        <v>199</v>
      </c>
      <c r="B13" s="405" t="s">
        <v>200</v>
      </c>
      <c r="C13" s="415">
        <v>7754540</v>
      </c>
      <c r="D13" s="410">
        <v>0</v>
      </c>
      <c r="E13" s="415">
        <v>0</v>
      </c>
      <c r="F13" s="423">
        <v>0</v>
      </c>
    </row>
    <row r="14" spans="1:6" x14ac:dyDescent="0.3">
      <c r="A14" s="401" t="s">
        <v>219</v>
      </c>
      <c r="B14" s="406"/>
      <c r="C14" s="416">
        <f>SUM(C15:C17)</f>
        <v>10907136</v>
      </c>
      <c r="D14" s="411">
        <f t="shared" ref="D14:F14" si="0">SUM(D15:D17)</f>
        <v>0</v>
      </c>
      <c r="E14" s="416">
        <f t="shared" si="0"/>
        <v>0</v>
      </c>
      <c r="F14" s="424">
        <f t="shared" si="0"/>
        <v>0</v>
      </c>
    </row>
    <row r="15" spans="1:6" x14ac:dyDescent="0.3">
      <c r="A15" s="400" t="s">
        <v>172</v>
      </c>
      <c r="B15" s="407" t="s">
        <v>173</v>
      </c>
      <c r="C15" s="415">
        <v>0</v>
      </c>
      <c r="D15" s="420">
        <v>0</v>
      </c>
      <c r="E15" s="428">
        <v>0</v>
      </c>
      <c r="F15" s="423">
        <v>0</v>
      </c>
    </row>
    <row r="16" spans="1:6" x14ac:dyDescent="0.3">
      <c r="A16" s="400" t="s">
        <v>197</v>
      </c>
      <c r="B16" s="405" t="s">
        <v>198</v>
      </c>
      <c r="C16" s="415">
        <v>0</v>
      </c>
      <c r="D16" s="420">
        <v>0</v>
      </c>
      <c r="E16" s="428">
        <v>0</v>
      </c>
      <c r="F16" s="423">
        <v>0</v>
      </c>
    </row>
    <row r="17" spans="1:6" x14ac:dyDescent="0.3">
      <c r="A17" s="400" t="s">
        <v>203</v>
      </c>
      <c r="B17" s="405" t="s">
        <v>204</v>
      </c>
      <c r="C17" s="415">
        <v>10907136</v>
      </c>
      <c r="D17" s="420">
        <v>0</v>
      </c>
      <c r="E17" s="428">
        <v>0</v>
      </c>
      <c r="F17" s="423">
        <v>0</v>
      </c>
    </row>
    <row r="18" spans="1:6" x14ac:dyDescent="0.3">
      <c r="A18" s="401" t="s">
        <v>207</v>
      </c>
      <c r="B18" s="405"/>
      <c r="C18" s="416">
        <f>SUM(C19)</f>
        <v>59699000</v>
      </c>
      <c r="D18" s="411">
        <f>D19</f>
        <v>65000000</v>
      </c>
      <c r="E18" s="416">
        <f>SUM(E19)</f>
        <v>62500000</v>
      </c>
      <c r="F18" s="424">
        <f>SUM(F19)</f>
        <v>60900000</v>
      </c>
    </row>
    <row r="19" spans="1:6" ht="15" thickBot="1" x14ac:dyDescent="0.35">
      <c r="A19" s="445" t="s">
        <v>206</v>
      </c>
      <c r="B19" s="446" t="s">
        <v>207</v>
      </c>
      <c r="C19" s="447">
        <v>59699000</v>
      </c>
      <c r="D19" s="448">
        <v>65000000</v>
      </c>
      <c r="E19" s="449">
        <v>62500000</v>
      </c>
      <c r="F19" s="450">
        <v>60900000</v>
      </c>
    </row>
    <row r="20" spans="1:6" ht="15" thickBot="1" x14ac:dyDescent="0.35">
      <c r="A20" s="455" t="s">
        <v>220</v>
      </c>
      <c r="B20" s="456"/>
      <c r="C20" s="457">
        <f>SUM(C9+C14+C18)</f>
        <v>245747075</v>
      </c>
      <c r="D20" s="458">
        <f>SUM(D9+D14+D18)</f>
        <v>237000000</v>
      </c>
      <c r="E20" s="457">
        <f>SUM(E9+E14+E18)</f>
        <v>237500000</v>
      </c>
      <c r="F20" s="459">
        <f>SUM(F9+F14+F18)</f>
        <v>237900000</v>
      </c>
    </row>
    <row r="21" spans="1:6" ht="15.6" x14ac:dyDescent="0.3">
      <c r="A21" s="451" t="s">
        <v>221</v>
      </c>
      <c r="B21" s="181"/>
      <c r="C21" s="452">
        <f>SUM(C22:C26)</f>
        <v>221528466</v>
      </c>
      <c r="D21" s="453">
        <f>SUM(D22:D26)</f>
        <v>231000000</v>
      </c>
      <c r="E21" s="452">
        <f>SUM(E22:E26)</f>
        <v>231500000</v>
      </c>
      <c r="F21" s="454">
        <f>SUM(F22:F26)</f>
        <v>232000000</v>
      </c>
    </row>
    <row r="22" spans="1:6" x14ac:dyDescent="0.3">
      <c r="A22" s="400" t="s">
        <v>5</v>
      </c>
      <c r="B22" s="405" t="s">
        <v>222</v>
      </c>
      <c r="C22" s="417">
        <v>46895176</v>
      </c>
      <c r="D22" s="410">
        <v>50000000</v>
      </c>
      <c r="E22" s="415">
        <v>50000000</v>
      </c>
      <c r="F22" s="421">
        <v>50000000</v>
      </c>
    </row>
    <row r="23" spans="1:6" x14ac:dyDescent="0.3">
      <c r="A23" s="400" t="s">
        <v>11</v>
      </c>
      <c r="B23" s="407" t="s">
        <v>223</v>
      </c>
      <c r="C23" s="415">
        <v>5589144</v>
      </c>
      <c r="D23" s="410">
        <v>6000000</v>
      </c>
      <c r="E23" s="415">
        <v>6500000</v>
      </c>
      <c r="F23" s="421">
        <v>7000000</v>
      </c>
    </row>
    <row r="24" spans="1:6" x14ac:dyDescent="0.3">
      <c r="A24" s="400" t="s">
        <v>14</v>
      </c>
      <c r="B24" s="405" t="s">
        <v>15</v>
      </c>
      <c r="C24" s="415">
        <v>67450040</v>
      </c>
      <c r="D24" s="410">
        <v>70000000</v>
      </c>
      <c r="E24" s="415">
        <v>70000000</v>
      </c>
      <c r="F24" s="421">
        <v>70000000</v>
      </c>
    </row>
    <row r="25" spans="1:6" x14ac:dyDescent="0.3">
      <c r="A25" s="400" t="s">
        <v>119</v>
      </c>
      <c r="B25" s="405" t="s">
        <v>224</v>
      </c>
      <c r="C25" s="415">
        <v>4450000</v>
      </c>
      <c r="D25" s="410">
        <v>5000000</v>
      </c>
      <c r="E25" s="415">
        <v>5000000</v>
      </c>
      <c r="F25" s="421">
        <v>5000000</v>
      </c>
    </row>
    <row r="26" spans="1:6" x14ac:dyDescent="0.3">
      <c r="A26" s="400" t="s">
        <v>48</v>
      </c>
      <c r="B26" s="405" t="s">
        <v>49</v>
      </c>
      <c r="C26" s="415">
        <v>97144106</v>
      </c>
      <c r="D26" s="410">
        <v>100000000</v>
      </c>
      <c r="E26" s="415">
        <v>100000000</v>
      </c>
      <c r="F26" s="421">
        <v>100000000</v>
      </c>
    </row>
    <row r="27" spans="1:6" x14ac:dyDescent="0.3">
      <c r="A27" s="402" t="s">
        <v>225</v>
      </c>
      <c r="B27" s="408"/>
      <c r="C27" s="416">
        <f>SUM(C28:C30)</f>
        <v>20832910</v>
      </c>
      <c r="D27" s="411">
        <f>SUM(D28:D30)</f>
        <v>4000000</v>
      </c>
      <c r="E27" s="416">
        <f>SUM(E28:E30)</f>
        <v>4000000</v>
      </c>
      <c r="F27" s="424">
        <f>SUM(F28:F30)</f>
        <v>3900000</v>
      </c>
    </row>
    <row r="28" spans="1:6" x14ac:dyDescent="0.3">
      <c r="A28" s="403" t="s">
        <v>67</v>
      </c>
      <c r="B28" s="405" t="s">
        <v>68</v>
      </c>
      <c r="C28" s="415">
        <v>11413910</v>
      </c>
      <c r="D28" s="410">
        <v>3000000</v>
      </c>
      <c r="E28" s="415">
        <v>2500000</v>
      </c>
      <c r="F28" s="421">
        <v>2400000</v>
      </c>
    </row>
    <row r="29" spans="1:6" x14ac:dyDescent="0.3">
      <c r="A29" s="403" t="s">
        <v>114</v>
      </c>
      <c r="B29" s="405" t="s">
        <v>115</v>
      </c>
      <c r="C29" s="415">
        <v>9419000</v>
      </c>
      <c r="D29" s="410">
        <v>1000000</v>
      </c>
      <c r="E29" s="415">
        <v>1500000</v>
      </c>
      <c r="F29" s="421">
        <v>1500000</v>
      </c>
    </row>
    <row r="30" spans="1:6" x14ac:dyDescent="0.3">
      <c r="A30" s="400" t="s">
        <v>132</v>
      </c>
      <c r="B30" s="407" t="s">
        <v>133</v>
      </c>
      <c r="C30" s="415">
        <v>0</v>
      </c>
      <c r="D30" s="410"/>
      <c r="E30" s="415"/>
      <c r="F30" s="421"/>
    </row>
    <row r="31" spans="1:6" x14ac:dyDescent="0.3">
      <c r="A31" s="401" t="s">
        <v>74</v>
      </c>
      <c r="B31" s="407"/>
      <c r="C31" s="416">
        <f>SUM(C32)</f>
        <v>3385699</v>
      </c>
      <c r="D31" s="411">
        <f>SUM(D32)</f>
        <v>2000000</v>
      </c>
      <c r="E31" s="416">
        <f>SUM(E32)</f>
        <v>2000000</v>
      </c>
      <c r="F31" s="425">
        <f>SUM(F32)</f>
        <v>2000000</v>
      </c>
    </row>
    <row r="32" spans="1:6" x14ac:dyDescent="0.3">
      <c r="A32" s="400" t="s">
        <v>73</v>
      </c>
      <c r="B32" s="407" t="s">
        <v>74</v>
      </c>
      <c r="C32" s="415">
        <v>3385699</v>
      </c>
      <c r="D32" s="419">
        <v>2000000</v>
      </c>
      <c r="E32" s="427">
        <v>2000000</v>
      </c>
      <c r="F32" s="422">
        <v>2000000</v>
      </c>
    </row>
    <row r="33" spans="1:6" ht="15" thickBot="1" x14ac:dyDescent="0.35">
      <c r="A33" s="404" t="s">
        <v>226</v>
      </c>
      <c r="B33" s="409"/>
      <c r="C33" s="418">
        <f>SUM(C27,C21,C31)</f>
        <v>245747075</v>
      </c>
      <c r="D33" s="412">
        <f>SUM(D27,D21,D31)</f>
        <v>237000000</v>
      </c>
      <c r="E33" s="418">
        <f>SUM(E27,E21,E31)</f>
        <v>237500000</v>
      </c>
      <c r="F33" s="426">
        <f>SUM(F27,F21,F31)</f>
        <v>237900000</v>
      </c>
    </row>
  </sheetData>
  <mergeCells count="9">
    <mergeCell ref="A9:B9"/>
    <mergeCell ref="A21:B21"/>
    <mergeCell ref="A2:F2"/>
    <mergeCell ref="B3:E3"/>
    <mergeCell ref="A6:B7"/>
    <mergeCell ref="C6:C7"/>
    <mergeCell ref="D6:D7"/>
    <mergeCell ref="E6:E7"/>
    <mergeCell ref="F6:F7"/>
  </mergeCells>
  <pageMargins left="0.7" right="0.7" top="0.75" bottom="0.75" header="0.3" footer="0.3"/>
  <pageSetup paperSize="9" scale="9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topLeftCell="A13" zoomScale="90" zoomScaleNormal="100" zoomScaleSheetLayoutView="90" workbookViewId="0">
      <selection activeCell="C31" sqref="C31"/>
    </sheetView>
  </sheetViews>
  <sheetFormatPr defaultRowHeight="14.4" x14ac:dyDescent="0.3"/>
  <cols>
    <col min="1" max="1" width="24.44140625" customWidth="1"/>
    <col min="14" max="14" width="10.33203125" customWidth="1"/>
  </cols>
  <sheetData>
    <row r="1" spans="1:14" ht="15.6" x14ac:dyDescent="0.3">
      <c r="A1" s="112"/>
      <c r="B1" s="112"/>
      <c r="C1" s="112"/>
      <c r="D1" s="112"/>
      <c r="E1" s="112"/>
      <c r="F1" s="112"/>
      <c r="G1" s="112"/>
      <c r="H1" s="117"/>
      <c r="I1" s="146" t="s">
        <v>457</v>
      </c>
      <c r="J1" s="146"/>
      <c r="K1" s="146"/>
      <c r="L1" s="146"/>
      <c r="M1" s="146"/>
      <c r="N1" s="146"/>
    </row>
    <row r="2" spans="1:14" x14ac:dyDescent="0.3">
      <c r="A2" s="184" t="s">
        <v>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</row>
    <row r="3" spans="1:14" x14ac:dyDescent="0.3">
      <c r="A3" s="182" t="s">
        <v>423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</row>
    <row r="4" spans="1:14" ht="15" thickBot="1" x14ac:dyDescent="0.3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4" t="s">
        <v>1</v>
      </c>
    </row>
    <row r="5" spans="1:14" x14ac:dyDescent="0.3">
      <c r="A5" s="460" t="s">
        <v>217</v>
      </c>
      <c r="B5" s="461" t="s">
        <v>398</v>
      </c>
      <c r="C5" s="461" t="s">
        <v>399</v>
      </c>
      <c r="D5" s="461" t="s">
        <v>400</v>
      </c>
      <c r="E5" s="461" t="s">
        <v>401</v>
      </c>
      <c r="F5" s="461" t="s">
        <v>402</v>
      </c>
      <c r="G5" s="461" t="s">
        <v>403</v>
      </c>
      <c r="H5" s="461" t="s">
        <v>404</v>
      </c>
      <c r="I5" s="461" t="s">
        <v>405</v>
      </c>
      <c r="J5" s="461" t="s">
        <v>406</v>
      </c>
      <c r="K5" s="461" t="s">
        <v>407</v>
      </c>
      <c r="L5" s="461" t="s">
        <v>408</v>
      </c>
      <c r="M5" s="461" t="s">
        <v>409</v>
      </c>
      <c r="N5" s="462" t="s">
        <v>410</v>
      </c>
    </row>
    <row r="6" spans="1:14" x14ac:dyDescent="0.3">
      <c r="A6" s="463" t="s">
        <v>411</v>
      </c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464"/>
    </row>
    <row r="7" spans="1:14" ht="24.9" customHeight="1" x14ac:dyDescent="0.3">
      <c r="A7" s="465" t="s">
        <v>412</v>
      </c>
      <c r="B7" s="115">
        <v>7053540</v>
      </c>
      <c r="C7" s="115">
        <v>7053540</v>
      </c>
      <c r="D7" s="115">
        <v>7053540</v>
      </c>
      <c r="E7" s="115">
        <v>7053540</v>
      </c>
      <c r="F7" s="115">
        <v>7053540</v>
      </c>
      <c r="G7" s="115">
        <v>7053540</v>
      </c>
      <c r="H7" s="115">
        <v>7053540</v>
      </c>
      <c r="I7" s="115">
        <v>7053540</v>
      </c>
      <c r="J7" s="115">
        <v>7053540</v>
      </c>
      <c r="K7" s="115">
        <v>7053540</v>
      </c>
      <c r="L7" s="115">
        <v>7053540</v>
      </c>
      <c r="M7" s="115">
        <v>7053531</v>
      </c>
      <c r="N7" s="466">
        <f>SUM(B7:M7)</f>
        <v>84642471</v>
      </c>
    </row>
    <row r="8" spans="1:14" ht="24.9" customHeight="1" x14ac:dyDescent="0.3">
      <c r="A8" s="465" t="s">
        <v>413</v>
      </c>
      <c r="B8" s="115">
        <v>1041160</v>
      </c>
      <c r="C8" s="115">
        <v>1041160</v>
      </c>
      <c r="D8" s="115">
        <v>1041160</v>
      </c>
      <c r="E8" s="115">
        <v>1041160</v>
      </c>
      <c r="F8" s="115">
        <v>1041160</v>
      </c>
      <c r="G8" s="115">
        <v>1041160</v>
      </c>
      <c r="H8" s="115">
        <v>1041160</v>
      </c>
      <c r="I8" s="115">
        <v>1041160</v>
      </c>
      <c r="J8" s="115">
        <v>1041160</v>
      </c>
      <c r="K8" s="115">
        <v>1041160</v>
      </c>
      <c r="L8" s="115">
        <v>1041160</v>
      </c>
      <c r="M8" s="115">
        <v>1041168</v>
      </c>
      <c r="N8" s="466">
        <f>SUM(B8:M8)</f>
        <v>12493928</v>
      </c>
    </row>
    <row r="9" spans="1:14" ht="24.9" customHeight="1" x14ac:dyDescent="0.3">
      <c r="A9" s="465" t="s">
        <v>414</v>
      </c>
      <c r="B9" s="115"/>
      <c r="C9" s="115"/>
      <c r="D9" s="115"/>
      <c r="E9" s="115"/>
      <c r="F9" s="115"/>
      <c r="G9" s="115"/>
      <c r="H9" s="115"/>
      <c r="I9" s="115"/>
      <c r="J9" s="115"/>
      <c r="K9" s="115"/>
      <c r="L9" s="115"/>
      <c r="M9" s="115"/>
      <c r="N9" s="466"/>
    </row>
    <row r="10" spans="1:14" ht="24.9" customHeight="1" x14ac:dyDescent="0.3">
      <c r="A10" s="467" t="s">
        <v>176</v>
      </c>
      <c r="B10" s="115"/>
      <c r="C10" s="115"/>
      <c r="D10" s="115">
        <v>31925000</v>
      </c>
      <c r="E10" s="115"/>
      <c r="F10" s="115"/>
      <c r="G10" s="115"/>
      <c r="H10" s="115"/>
      <c r="I10" s="115"/>
      <c r="J10" s="115">
        <v>31925000</v>
      </c>
      <c r="K10" s="115"/>
      <c r="L10" s="115"/>
      <c r="M10" s="115"/>
      <c r="N10" s="466">
        <f t="shared" ref="N10:N16" si="0">SUM(B10:M10)</f>
        <v>63850000</v>
      </c>
    </row>
    <row r="11" spans="1:14" ht="24.9" customHeight="1" x14ac:dyDescent="0.3">
      <c r="A11" s="467" t="s">
        <v>188</v>
      </c>
      <c r="B11" s="115">
        <v>533333</v>
      </c>
      <c r="C11" s="115">
        <v>533333</v>
      </c>
      <c r="D11" s="115">
        <v>533333</v>
      </c>
      <c r="E11" s="115">
        <v>533333</v>
      </c>
      <c r="F11" s="115">
        <v>533333</v>
      </c>
      <c r="G11" s="115">
        <v>533333</v>
      </c>
      <c r="H11" s="115">
        <v>533333</v>
      </c>
      <c r="I11" s="115">
        <v>533333</v>
      </c>
      <c r="J11" s="115">
        <v>533333</v>
      </c>
      <c r="K11" s="115">
        <v>533333</v>
      </c>
      <c r="L11" s="115">
        <v>533333</v>
      </c>
      <c r="M11" s="115">
        <v>533337</v>
      </c>
      <c r="N11" s="466">
        <f>SUM(B11:M11)</f>
        <v>6400000</v>
      </c>
    </row>
    <row r="12" spans="1:14" ht="24.9" customHeight="1" x14ac:dyDescent="0.3">
      <c r="A12" s="467" t="s">
        <v>198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466">
        <f t="shared" ref="N12:N13" si="1">SUM(B12:M12)</f>
        <v>0</v>
      </c>
    </row>
    <row r="13" spans="1:14" ht="24.9" customHeight="1" x14ac:dyDescent="0.3">
      <c r="A13" s="465" t="s">
        <v>415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466">
        <f t="shared" si="1"/>
        <v>0</v>
      </c>
    </row>
    <row r="14" spans="1:14" ht="24.9" customHeight="1" x14ac:dyDescent="0.3">
      <c r="A14" s="467" t="s">
        <v>200</v>
      </c>
      <c r="B14" s="115">
        <v>6203632</v>
      </c>
      <c r="C14" s="115"/>
      <c r="D14" s="115"/>
      <c r="E14" s="115"/>
      <c r="F14" s="115"/>
      <c r="G14" s="115"/>
      <c r="H14" s="115"/>
      <c r="I14" s="115"/>
      <c r="J14" s="115">
        <v>1550908</v>
      </c>
      <c r="K14" s="115"/>
      <c r="L14" s="115"/>
      <c r="M14" s="115"/>
      <c r="N14" s="466">
        <f t="shared" si="0"/>
        <v>7754540</v>
      </c>
    </row>
    <row r="15" spans="1:14" ht="24.9" customHeight="1" x14ac:dyDescent="0.3">
      <c r="A15" s="465" t="s">
        <v>204</v>
      </c>
      <c r="B15" s="115"/>
      <c r="C15" s="115"/>
      <c r="D15" s="115"/>
      <c r="E15" s="115">
        <v>10907136</v>
      </c>
      <c r="F15" s="115"/>
      <c r="G15" s="115"/>
      <c r="H15" s="115"/>
      <c r="I15" s="115"/>
      <c r="J15" s="115"/>
      <c r="K15" s="115"/>
      <c r="L15" s="115"/>
      <c r="M15" s="115"/>
      <c r="N15" s="468">
        <f t="shared" si="0"/>
        <v>10907136</v>
      </c>
    </row>
    <row r="16" spans="1:14" ht="24.9" customHeight="1" thickBot="1" x14ac:dyDescent="0.35">
      <c r="A16" s="474" t="s">
        <v>207</v>
      </c>
      <c r="B16" s="475">
        <v>7014738</v>
      </c>
      <c r="C16" s="475">
        <v>9832671</v>
      </c>
      <c r="D16" s="475">
        <v>-22092329</v>
      </c>
      <c r="E16" s="475">
        <v>6609535</v>
      </c>
      <c r="F16" s="475">
        <v>14319581</v>
      </c>
      <c r="G16" s="475">
        <v>9832671</v>
      </c>
      <c r="H16" s="475">
        <v>10967671</v>
      </c>
      <c r="I16" s="475">
        <v>9832671</v>
      </c>
      <c r="J16" s="475">
        <v>-23643237</v>
      </c>
      <c r="K16" s="475">
        <v>9832671</v>
      </c>
      <c r="L16" s="475">
        <v>9832679</v>
      </c>
      <c r="M16" s="475">
        <v>17359678</v>
      </c>
      <c r="N16" s="476">
        <f t="shared" si="0"/>
        <v>59699000</v>
      </c>
    </row>
    <row r="17" spans="1:14" ht="24.9" customHeight="1" thickBot="1" x14ac:dyDescent="0.35">
      <c r="A17" s="480" t="s">
        <v>416</v>
      </c>
      <c r="B17" s="481">
        <f>SUM(B7:B16)</f>
        <v>21846403</v>
      </c>
      <c r="C17" s="481">
        <f t="shared" ref="C17:M17" si="2">SUM(C7:C16)</f>
        <v>18460704</v>
      </c>
      <c r="D17" s="481">
        <f t="shared" si="2"/>
        <v>18460704</v>
      </c>
      <c r="E17" s="481">
        <f t="shared" si="2"/>
        <v>26144704</v>
      </c>
      <c r="F17" s="481">
        <f t="shared" si="2"/>
        <v>22947614</v>
      </c>
      <c r="G17" s="481">
        <f t="shared" si="2"/>
        <v>18460704</v>
      </c>
      <c r="H17" s="481">
        <f t="shared" si="2"/>
        <v>19595704</v>
      </c>
      <c r="I17" s="481">
        <f t="shared" si="2"/>
        <v>18460704</v>
      </c>
      <c r="J17" s="481">
        <f t="shared" si="2"/>
        <v>18460704</v>
      </c>
      <c r="K17" s="481">
        <f t="shared" si="2"/>
        <v>18460704</v>
      </c>
      <c r="L17" s="481">
        <f t="shared" si="2"/>
        <v>18460712</v>
      </c>
      <c r="M17" s="481">
        <f t="shared" si="2"/>
        <v>25987714</v>
      </c>
      <c r="N17" s="482">
        <f>SUM(B17:M17)</f>
        <v>245747075</v>
      </c>
    </row>
    <row r="18" spans="1:14" ht="24.9" customHeight="1" x14ac:dyDescent="0.3">
      <c r="A18" s="477" t="s">
        <v>417</v>
      </c>
      <c r="B18" s="478"/>
      <c r="C18" s="478"/>
      <c r="D18" s="478"/>
      <c r="E18" s="478"/>
      <c r="F18" s="478"/>
      <c r="G18" s="478"/>
      <c r="H18" s="478"/>
      <c r="I18" s="478"/>
      <c r="J18" s="478"/>
      <c r="K18" s="478"/>
      <c r="L18" s="478"/>
      <c r="M18" s="478"/>
      <c r="N18" s="479"/>
    </row>
    <row r="19" spans="1:14" ht="24.9" customHeight="1" x14ac:dyDescent="0.3">
      <c r="A19" s="467" t="s">
        <v>6</v>
      </c>
      <c r="B19" s="115">
        <v>3907930</v>
      </c>
      <c r="C19" s="115">
        <v>3907930</v>
      </c>
      <c r="D19" s="115">
        <v>3907930</v>
      </c>
      <c r="E19" s="115">
        <v>3907930</v>
      </c>
      <c r="F19" s="115">
        <v>3907930</v>
      </c>
      <c r="G19" s="115">
        <v>3907930</v>
      </c>
      <c r="H19" s="115">
        <v>3907930</v>
      </c>
      <c r="I19" s="115">
        <v>3907930</v>
      </c>
      <c r="J19" s="115">
        <v>3907930</v>
      </c>
      <c r="K19" s="115">
        <v>3907930</v>
      </c>
      <c r="L19" s="115">
        <v>3907938</v>
      </c>
      <c r="M19" s="115">
        <v>3907938</v>
      </c>
      <c r="N19" s="466">
        <f t="shared" ref="N19:N25" si="3">SUM(B19:M19)</f>
        <v>46895176</v>
      </c>
    </row>
    <row r="20" spans="1:14" ht="24.9" customHeight="1" x14ac:dyDescent="0.3">
      <c r="A20" s="465" t="s">
        <v>12</v>
      </c>
      <c r="B20" s="115">
        <v>465762</v>
      </c>
      <c r="C20" s="115">
        <v>465762</v>
      </c>
      <c r="D20" s="115">
        <v>465762</v>
      </c>
      <c r="E20" s="115">
        <v>465762</v>
      </c>
      <c r="F20" s="115">
        <v>465762</v>
      </c>
      <c r="G20" s="115">
        <v>465762</v>
      </c>
      <c r="H20" s="115">
        <v>465762</v>
      </c>
      <c r="I20" s="115">
        <v>465762</v>
      </c>
      <c r="J20" s="115">
        <v>465762</v>
      </c>
      <c r="K20" s="115">
        <v>465762</v>
      </c>
      <c r="L20" s="115">
        <v>465762</v>
      </c>
      <c r="M20" s="115">
        <v>465762</v>
      </c>
      <c r="N20" s="466">
        <f t="shared" si="3"/>
        <v>5589144</v>
      </c>
    </row>
    <row r="21" spans="1:14" ht="24.9" customHeight="1" x14ac:dyDescent="0.3">
      <c r="A21" s="467" t="s">
        <v>418</v>
      </c>
      <c r="B21" s="115">
        <v>5620837</v>
      </c>
      <c r="C21" s="115">
        <v>5620837</v>
      </c>
      <c r="D21" s="115">
        <v>5620837</v>
      </c>
      <c r="E21" s="115">
        <v>5620837</v>
      </c>
      <c r="F21" s="115">
        <v>5620837</v>
      </c>
      <c r="G21" s="115">
        <v>5620837</v>
      </c>
      <c r="H21" s="115">
        <v>5620837</v>
      </c>
      <c r="I21" s="115">
        <v>5620837</v>
      </c>
      <c r="J21" s="115">
        <v>5620837</v>
      </c>
      <c r="K21" s="115">
        <v>5620837</v>
      </c>
      <c r="L21" s="115">
        <v>5620837</v>
      </c>
      <c r="M21" s="115">
        <v>5620833</v>
      </c>
      <c r="N21" s="466">
        <f t="shared" si="3"/>
        <v>67450040</v>
      </c>
    </row>
    <row r="22" spans="1:14" ht="24.9" customHeight="1" x14ac:dyDescent="0.3">
      <c r="A22" s="467" t="s">
        <v>224</v>
      </c>
      <c r="B22" s="115">
        <v>370833</v>
      </c>
      <c r="C22" s="115">
        <v>370833</v>
      </c>
      <c r="D22" s="115">
        <v>370833</v>
      </c>
      <c r="E22" s="115">
        <v>370833</v>
      </c>
      <c r="F22" s="115">
        <v>370833</v>
      </c>
      <c r="G22" s="115">
        <v>370833</v>
      </c>
      <c r="H22" s="115">
        <v>370833</v>
      </c>
      <c r="I22" s="115">
        <v>370833</v>
      </c>
      <c r="J22" s="115">
        <v>370833</v>
      </c>
      <c r="K22" s="115">
        <v>370833</v>
      </c>
      <c r="L22" s="115">
        <v>370833</v>
      </c>
      <c r="M22" s="115">
        <v>370837</v>
      </c>
      <c r="N22" s="466">
        <f t="shared" si="3"/>
        <v>4450000</v>
      </c>
    </row>
    <row r="23" spans="1:14" ht="24.9" customHeight="1" x14ac:dyDescent="0.3">
      <c r="A23" s="467" t="s">
        <v>419</v>
      </c>
      <c r="B23" s="115">
        <v>8095342</v>
      </c>
      <c r="C23" s="115">
        <v>8095342</v>
      </c>
      <c r="D23" s="115">
        <v>8095342</v>
      </c>
      <c r="E23" s="115">
        <v>8095342</v>
      </c>
      <c r="F23" s="115">
        <v>8095342</v>
      </c>
      <c r="G23" s="115">
        <v>8095342</v>
      </c>
      <c r="H23" s="115">
        <v>8095342</v>
      </c>
      <c r="I23" s="115">
        <v>8095342</v>
      </c>
      <c r="J23" s="115">
        <v>8095342</v>
      </c>
      <c r="K23" s="115">
        <v>8095342</v>
      </c>
      <c r="L23" s="115">
        <v>8095342</v>
      </c>
      <c r="M23" s="115">
        <v>8095344</v>
      </c>
      <c r="N23" s="466">
        <f t="shared" si="3"/>
        <v>97144106</v>
      </c>
    </row>
    <row r="24" spans="1:14" ht="24.9" customHeight="1" x14ac:dyDescent="0.3">
      <c r="A24" s="467" t="s">
        <v>68</v>
      </c>
      <c r="B24" s="115"/>
      <c r="C24" s="115"/>
      <c r="D24" s="115"/>
      <c r="E24" s="115">
        <v>4000000</v>
      </c>
      <c r="F24" s="115">
        <v>4486910</v>
      </c>
      <c r="G24" s="115"/>
      <c r="H24" s="115"/>
      <c r="I24" s="115"/>
      <c r="J24" s="115"/>
      <c r="K24" s="115"/>
      <c r="L24" s="115"/>
      <c r="M24" s="115">
        <v>2927000</v>
      </c>
      <c r="N24" s="466">
        <f t="shared" si="3"/>
        <v>11413910</v>
      </c>
    </row>
    <row r="25" spans="1:14" ht="24.9" customHeight="1" x14ac:dyDescent="0.3">
      <c r="A25" s="465" t="s">
        <v>115</v>
      </c>
      <c r="B25" s="115"/>
      <c r="C25" s="115"/>
      <c r="D25" s="115"/>
      <c r="E25" s="115">
        <v>3684000</v>
      </c>
      <c r="F25" s="115"/>
      <c r="G25" s="115"/>
      <c r="H25" s="115">
        <v>1135000</v>
      </c>
      <c r="I25" s="115"/>
      <c r="J25" s="115"/>
      <c r="K25" s="115"/>
      <c r="L25" s="115"/>
      <c r="M25" s="115">
        <v>4600000</v>
      </c>
      <c r="N25" s="466">
        <f t="shared" si="3"/>
        <v>9419000</v>
      </c>
    </row>
    <row r="26" spans="1:14" ht="24.9" customHeight="1" x14ac:dyDescent="0.3">
      <c r="A26" s="467" t="s">
        <v>420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466">
        <f>SUM(E26:M26)</f>
        <v>0</v>
      </c>
    </row>
    <row r="27" spans="1:14" ht="24.9" customHeight="1" x14ac:dyDescent="0.3">
      <c r="A27" s="467" t="s">
        <v>74</v>
      </c>
      <c r="B27" s="115">
        <v>3385699</v>
      </c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15"/>
      <c r="N27" s="466">
        <f>SUM(B27:M27)</f>
        <v>3385699</v>
      </c>
    </row>
    <row r="28" spans="1:14" ht="24.9" customHeight="1" x14ac:dyDescent="0.3">
      <c r="A28" s="469" t="s">
        <v>421</v>
      </c>
      <c r="B28" s="116">
        <f>SUM(B19:B27)</f>
        <v>21846403</v>
      </c>
      <c r="C28" s="116">
        <f t="shared" ref="C28:M28" si="4">SUM(C19:C27)</f>
        <v>18460704</v>
      </c>
      <c r="D28" s="116">
        <f t="shared" si="4"/>
        <v>18460704</v>
      </c>
      <c r="E28" s="116">
        <f t="shared" si="4"/>
        <v>26144704</v>
      </c>
      <c r="F28" s="116">
        <f t="shared" si="4"/>
        <v>22947614</v>
      </c>
      <c r="G28" s="116">
        <f t="shared" si="4"/>
        <v>18460704</v>
      </c>
      <c r="H28" s="116">
        <f t="shared" si="4"/>
        <v>19595704</v>
      </c>
      <c r="I28" s="116">
        <f t="shared" si="4"/>
        <v>18460704</v>
      </c>
      <c r="J28" s="116">
        <f t="shared" si="4"/>
        <v>18460704</v>
      </c>
      <c r="K28" s="116">
        <f t="shared" si="4"/>
        <v>18460704</v>
      </c>
      <c r="L28" s="116">
        <f t="shared" si="4"/>
        <v>18460712</v>
      </c>
      <c r="M28" s="116">
        <f t="shared" si="4"/>
        <v>25987714</v>
      </c>
      <c r="N28" s="470">
        <f>SUM(B28:M28)</f>
        <v>245747075</v>
      </c>
    </row>
    <row r="29" spans="1:14" ht="15" thickBot="1" x14ac:dyDescent="0.35">
      <c r="A29" s="471" t="s">
        <v>422</v>
      </c>
      <c r="B29" s="472">
        <f>B17-B28</f>
        <v>0</v>
      </c>
      <c r="C29" s="472">
        <f>C17-C28</f>
        <v>0</v>
      </c>
      <c r="D29" s="472">
        <f t="shared" ref="D29:N29" si="5">D17-D28</f>
        <v>0</v>
      </c>
      <c r="E29" s="472">
        <f t="shared" si="5"/>
        <v>0</v>
      </c>
      <c r="F29" s="472">
        <f t="shared" si="5"/>
        <v>0</v>
      </c>
      <c r="G29" s="472">
        <f t="shared" si="5"/>
        <v>0</v>
      </c>
      <c r="H29" s="472">
        <f t="shared" si="5"/>
        <v>0</v>
      </c>
      <c r="I29" s="472">
        <f t="shared" si="5"/>
        <v>0</v>
      </c>
      <c r="J29" s="472">
        <f t="shared" si="5"/>
        <v>0</v>
      </c>
      <c r="K29" s="472">
        <f>K17-K28</f>
        <v>0</v>
      </c>
      <c r="L29" s="472">
        <f t="shared" si="5"/>
        <v>0</v>
      </c>
      <c r="M29" s="472">
        <f t="shared" si="5"/>
        <v>0</v>
      </c>
      <c r="N29" s="473">
        <f t="shared" si="5"/>
        <v>0</v>
      </c>
    </row>
  </sheetData>
  <mergeCells count="5">
    <mergeCell ref="A3:N3"/>
    <mergeCell ref="A6:N6"/>
    <mergeCell ref="A18:N18"/>
    <mergeCell ref="A2:N2"/>
    <mergeCell ref="I1:N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10</vt:i4>
      </vt:variant>
      <vt:variant>
        <vt:lpstr>Névvel ellátott tartományok</vt:lpstr>
      </vt:variant>
      <vt:variant>
        <vt:i4>3</vt:i4>
      </vt:variant>
    </vt:vector>
  </HeadingPairs>
  <TitlesOfParts>
    <vt:vector size="13" baseType="lpstr">
      <vt:lpstr>1. Mérleg</vt:lpstr>
      <vt:lpstr>2. Bevétel funkció</vt:lpstr>
      <vt:lpstr>3. Bevétel jogcím</vt:lpstr>
      <vt:lpstr>4. Bevétel feladat</vt:lpstr>
      <vt:lpstr>5.Kiadások</vt:lpstr>
      <vt:lpstr>6. Kiadás feladat</vt:lpstr>
      <vt:lpstr>7. Felhalmozási kiadások</vt:lpstr>
      <vt:lpstr>8. Gördülő</vt:lpstr>
      <vt:lpstr>9. Ei. felhasználási terv</vt:lpstr>
      <vt:lpstr>10 közvetett támogatások</vt:lpstr>
      <vt:lpstr>'4. Bevétel feladat'!Nyomtatási_terület</vt:lpstr>
      <vt:lpstr>'5.Kiadások'!Nyomtatási_terület</vt:lpstr>
      <vt:lpstr>'6. Kiadás feladat'!Nyomtatási_terület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2023-02-03T09:12:07Z</cp:lastPrinted>
  <dcterms:created xsi:type="dcterms:W3CDTF">2020-01-17T10:12:12Z</dcterms:created>
  <dcterms:modified xsi:type="dcterms:W3CDTF">2023-02-03T09:12:17Z</dcterms:modified>
</cp:coreProperties>
</file>