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 TESTÜLETI ÜLÉS\Testületi ülések anyaga 2022\Előterjesztések végleges\Nemesgulács\február 09\"/>
    </mc:Choice>
  </mc:AlternateContent>
  <xr:revisionPtr revIDLastSave="0" documentId="13_ncr:1_{5AEAB9F3-DADD-43DF-9243-49B8B09664AC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1. Mérleg" sheetId="3" r:id="rId1"/>
    <sheet name="2. Bevétel funkciói" sheetId="4" r:id="rId2"/>
    <sheet name="3. Bevétel jogcím" sheetId="2" r:id="rId3"/>
    <sheet name="4. Bevételi feladat" sheetId="5" r:id="rId4"/>
    <sheet name="5.Kiadások" sheetId="1" r:id="rId5"/>
    <sheet name="6. Kiadási feladat" sheetId="6" r:id="rId6"/>
    <sheet name="7. Felhalmozási kiadások" sheetId="7" r:id="rId7"/>
    <sheet name="8. Gördülő" sheetId="8" r:id="rId8"/>
    <sheet name="Ei. felhaszn. terv" sheetId="9" r:id="rId9"/>
    <sheet name="közv. tám." sheetId="10" r:id="rId10"/>
  </sheets>
  <definedNames>
    <definedName name="_xlnm.Print_Area" localSheetId="1">'2. Bevétel funkciói'!$A$1:$F$77</definedName>
    <definedName name="_xlnm.Print_Area" localSheetId="4">'5.Kiadások'!$A$1:$G$354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7" i="9" l="1"/>
  <c r="N12" i="9"/>
  <c r="N13" i="9"/>
  <c r="N11" i="9"/>
  <c r="B17" i="9"/>
  <c r="F21" i="6"/>
  <c r="G335" i="1"/>
  <c r="G334" i="1" s="1"/>
  <c r="G337" i="1"/>
  <c r="G49" i="1"/>
  <c r="G47" i="1" s="1"/>
  <c r="F33" i="4" l="1"/>
  <c r="F14" i="4"/>
  <c r="G186" i="1"/>
  <c r="G189" i="1"/>
  <c r="G185" i="1" s="1"/>
  <c r="G192" i="1"/>
  <c r="G191" i="1" s="1"/>
  <c r="G28" i="1" l="1"/>
  <c r="G37" i="1"/>
  <c r="G43" i="1"/>
  <c r="G88" i="1"/>
  <c r="G107" i="1"/>
  <c r="G112" i="1"/>
  <c r="G132" i="1"/>
  <c r="G137" i="1"/>
  <c r="G166" i="1"/>
  <c r="G171" i="1"/>
  <c r="G194" i="1"/>
  <c r="G221" i="1"/>
  <c r="G220" i="1" s="1"/>
  <c r="G225" i="1"/>
  <c r="G238" i="1"/>
  <c r="G243" i="1"/>
  <c r="G274" i="1"/>
  <c r="G285" i="1"/>
  <c r="G297" i="1"/>
  <c r="G296" i="1" s="1"/>
  <c r="G306" i="1"/>
  <c r="G324" i="1"/>
  <c r="G323" i="1" s="1"/>
  <c r="G332" i="1"/>
  <c r="G331" i="1" s="1"/>
  <c r="G237" i="1" l="1"/>
  <c r="B14" i="7"/>
  <c r="G250" i="1"/>
  <c r="G179" i="1"/>
  <c r="G278" i="1"/>
  <c r="G235" i="1" l="1"/>
  <c r="G183" i="1"/>
  <c r="G182" i="1" s="1"/>
  <c r="G161" i="1"/>
  <c r="G160" i="1" s="1"/>
  <c r="G147" i="1"/>
  <c r="G146" i="1" s="1"/>
  <c r="G143" i="1"/>
  <c r="G141" i="1" s="1"/>
  <c r="G105" i="1"/>
  <c r="G104" i="1" s="1"/>
  <c r="G61" i="1" l="1"/>
  <c r="G350" i="1" s="1"/>
  <c r="G11" i="1" l="1"/>
  <c r="F62" i="4" l="1"/>
  <c r="F23" i="4" l="1"/>
  <c r="F22" i="4" s="1"/>
  <c r="F26" i="4"/>
  <c r="G35" i="2"/>
  <c r="G42" i="2"/>
  <c r="D32" i="6"/>
  <c r="C32" i="6"/>
  <c r="F14" i="6"/>
  <c r="B20" i="7" l="1"/>
  <c r="G341" i="1"/>
  <c r="G340" i="1" s="1"/>
  <c r="G339" i="1" s="1"/>
  <c r="G330" i="1" s="1"/>
  <c r="G322" i="1"/>
  <c r="G318" i="1"/>
  <c r="G316" i="1"/>
  <c r="G314" i="1" s="1"/>
  <c r="G312" i="1"/>
  <c r="G311" i="1" s="1"/>
  <c r="G305" i="1"/>
  <c r="G301" i="1"/>
  <c r="G293" i="1"/>
  <c r="G291" i="1"/>
  <c r="G284" i="1" s="1"/>
  <c r="G282" i="1"/>
  <c r="G273" i="1"/>
  <c r="G270" i="1"/>
  <c r="G268" i="1"/>
  <c r="G267" i="1" s="1"/>
  <c r="G265" i="1"/>
  <c r="G261" i="1"/>
  <c r="G259" i="1"/>
  <c r="G257" i="1" s="1"/>
  <c r="G255" i="1"/>
  <c r="G248" i="1"/>
  <c r="G246" i="1" s="1"/>
  <c r="G234" i="1"/>
  <c r="G231" i="1"/>
  <c r="G229" i="1" s="1"/>
  <c r="G217" i="1"/>
  <c r="G214" i="1"/>
  <c r="G213" i="1" s="1"/>
  <c r="G209" i="1"/>
  <c r="G207" i="1"/>
  <c r="G204" i="1"/>
  <c r="G203" i="1" s="1"/>
  <c r="G201" i="1"/>
  <c r="G200" i="1" s="1"/>
  <c r="G176" i="1"/>
  <c r="G175" i="1" s="1"/>
  <c r="G174" i="1" s="1"/>
  <c r="G164" i="1" s="1"/>
  <c r="G165" i="1"/>
  <c r="G157" i="1"/>
  <c r="G154" i="1"/>
  <c r="G150" i="1"/>
  <c r="G149" i="1" s="1"/>
  <c r="G140" i="1" s="1"/>
  <c r="G128" i="1"/>
  <c r="G125" i="1"/>
  <c r="G124" i="1" s="1"/>
  <c r="G120" i="1"/>
  <c r="G118" i="1"/>
  <c r="G110" i="1"/>
  <c r="G103" i="1" s="1"/>
  <c r="G102" i="1" s="1"/>
  <c r="G100" i="1"/>
  <c r="G98" i="1"/>
  <c r="G97" i="1" s="1"/>
  <c r="G87" i="1"/>
  <c r="G81" i="1"/>
  <c r="G79" i="1"/>
  <c r="G75" i="1"/>
  <c r="G72" i="1"/>
  <c r="G70" i="1"/>
  <c r="G84" i="1"/>
  <c r="G64" i="1"/>
  <c r="G351" i="1" s="1"/>
  <c r="G59" i="1"/>
  <c r="G41" i="1" s="1"/>
  <c r="G34" i="1"/>
  <c r="G27" i="1" s="1"/>
  <c r="G25" i="1"/>
  <c r="G23" i="1" s="1"/>
  <c r="G19" i="1"/>
  <c r="G17" i="1"/>
  <c r="G13" i="1"/>
  <c r="G10" i="1"/>
  <c r="D19" i="8"/>
  <c r="F27" i="6"/>
  <c r="F26" i="6"/>
  <c r="G281" i="1" l="1"/>
  <c r="G74" i="1"/>
  <c r="G199" i="1"/>
  <c r="G198" i="1" s="1"/>
  <c r="G304" i="1"/>
  <c r="G295" i="1" s="1"/>
  <c r="G272" i="1"/>
  <c r="G228" i="1"/>
  <c r="G219" i="1" s="1"/>
  <c r="G83" i="1"/>
  <c r="G353" i="1"/>
  <c r="B22" i="7"/>
  <c r="G349" i="1"/>
  <c r="G16" i="1"/>
  <c r="G15" i="1" s="1"/>
  <c r="G9" i="1" s="1"/>
  <c r="G123" i="1"/>
  <c r="G122" i="1" s="1"/>
  <c r="G264" i="1"/>
  <c r="G263" i="1" s="1"/>
  <c r="G348" i="1"/>
  <c r="G321" i="1"/>
  <c r="G117" i="1"/>
  <c r="G116" i="1" s="1"/>
  <c r="G346" i="1"/>
  <c r="G69" i="1"/>
  <c r="G96" i="1"/>
  <c r="G212" i="1"/>
  <c r="G211" i="1" s="1"/>
  <c r="G254" i="1"/>
  <c r="G253" i="1" s="1"/>
  <c r="C20" i="5"/>
  <c r="F55" i="4"/>
  <c r="F75" i="4" s="1"/>
  <c r="G68" i="1" l="1"/>
  <c r="G67" i="1" s="1"/>
  <c r="B10" i="10"/>
  <c r="G27" i="2"/>
  <c r="G45" i="2"/>
  <c r="G43" i="2" s="1"/>
  <c r="F12" i="4"/>
  <c r="G347" i="1" l="1"/>
  <c r="G13" i="2"/>
  <c r="G12" i="2" s="1"/>
  <c r="F12" i="6"/>
  <c r="C22" i="10"/>
  <c r="B22" i="10"/>
  <c r="C10" i="10"/>
  <c r="M28" i="9"/>
  <c r="L28" i="9"/>
  <c r="K28" i="9"/>
  <c r="K29" i="9" s="1"/>
  <c r="J28" i="9"/>
  <c r="I28" i="9"/>
  <c r="H28" i="9"/>
  <c r="G28" i="9"/>
  <c r="F28" i="9"/>
  <c r="E28" i="9"/>
  <c r="D28" i="9"/>
  <c r="C28" i="9"/>
  <c r="B28" i="9"/>
  <c r="N27" i="9"/>
  <c r="N26" i="9"/>
  <c r="N25" i="9"/>
  <c r="N24" i="9"/>
  <c r="N23" i="9"/>
  <c r="N22" i="9"/>
  <c r="N21" i="9"/>
  <c r="N20" i="9"/>
  <c r="N19" i="9"/>
  <c r="M17" i="9"/>
  <c r="L17" i="9"/>
  <c r="J17" i="9"/>
  <c r="I17" i="9"/>
  <c r="H17" i="9"/>
  <c r="G17" i="9"/>
  <c r="F17" i="9"/>
  <c r="E17" i="9"/>
  <c r="D17" i="9"/>
  <c r="C17" i="9"/>
  <c r="N16" i="9"/>
  <c r="N15" i="9"/>
  <c r="N14" i="9"/>
  <c r="N10" i="9"/>
  <c r="N8" i="9"/>
  <c r="N7" i="9"/>
  <c r="D22" i="8"/>
  <c r="D15" i="8"/>
  <c r="E15" i="8"/>
  <c r="F15" i="8"/>
  <c r="F32" i="8"/>
  <c r="E32" i="8"/>
  <c r="D32" i="8"/>
  <c r="C32" i="8"/>
  <c r="F28" i="8"/>
  <c r="E28" i="8"/>
  <c r="D28" i="8"/>
  <c r="C28" i="8"/>
  <c r="F22" i="8"/>
  <c r="E22" i="8"/>
  <c r="C22" i="8"/>
  <c r="F19" i="8"/>
  <c r="E19" i="8"/>
  <c r="C19" i="8"/>
  <c r="C15" i="8"/>
  <c r="F10" i="8"/>
  <c r="E10" i="8"/>
  <c r="D10" i="8"/>
  <c r="C10" i="8"/>
  <c r="F15" i="6"/>
  <c r="E32" i="6"/>
  <c r="F31" i="6"/>
  <c r="F30" i="6"/>
  <c r="F29" i="6"/>
  <c r="F28" i="6"/>
  <c r="F25" i="6"/>
  <c r="F24" i="6"/>
  <c r="F23" i="6"/>
  <c r="F22" i="6"/>
  <c r="F20" i="6"/>
  <c r="F19" i="6"/>
  <c r="F18" i="6"/>
  <c r="F17" i="6"/>
  <c r="F16" i="6"/>
  <c r="F13" i="6"/>
  <c r="N17" i="9" l="1"/>
  <c r="F32" i="6"/>
  <c r="C34" i="8"/>
  <c r="I29" i="9"/>
  <c r="C21" i="8"/>
  <c r="E29" i="9"/>
  <c r="C29" i="9"/>
  <c r="M29" i="9"/>
  <c r="D29" i="9"/>
  <c r="H29" i="9"/>
  <c r="L29" i="9"/>
  <c r="G29" i="9"/>
  <c r="N28" i="9"/>
  <c r="F29" i="9"/>
  <c r="J29" i="9"/>
  <c r="B29" i="9"/>
  <c r="D21" i="8"/>
  <c r="F34" i="8"/>
  <c r="E34" i="8"/>
  <c r="D34" i="8"/>
  <c r="F21" i="8"/>
  <c r="E21" i="8"/>
  <c r="N29" i="9" l="1"/>
  <c r="D20" i="5" l="1"/>
  <c r="E20" i="5"/>
  <c r="F10" i="5"/>
  <c r="F19" i="5"/>
  <c r="F18" i="5"/>
  <c r="F17" i="5"/>
  <c r="F16" i="5"/>
  <c r="F15" i="5"/>
  <c r="F14" i="5"/>
  <c r="F13" i="5"/>
  <c r="F12" i="5"/>
  <c r="F11" i="5"/>
  <c r="F32" i="4"/>
  <c r="F66" i="4"/>
  <c r="F65" i="4" s="1"/>
  <c r="F61" i="4"/>
  <c r="F59" i="4"/>
  <c r="F58" i="4" s="1"/>
  <c r="F52" i="4"/>
  <c r="F51" i="4" s="1"/>
  <c r="F49" i="4"/>
  <c r="F48" i="4" s="1"/>
  <c r="F45" i="4"/>
  <c r="F44" i="4" s="1"/>
  <c r="F43" i="4" s="1"/>
  <c r="F76" i="4" s="1"/>
  <c r="F41" i="4"/>
  <c r="F70" i="4" s="1"/>
  <c r="F29" i="4"/>
  <c r="F28" i="4" s="1"/>
  <c r="F20" i="4"/>
  <c r="F19" i="4" s="1"/>
  <c r="F18" i="4" s="1"/>
  <c r="F11" i="4"/>
  <c r="F31" i="4" l="1"/>
  <c r="F68" i="4" s="1"/>
  <c r="F57" i="4"/>
  <c r="F69" i="4"/>
  <c r="F20" i="5"/>
  <c r="F72" i="4"/>
  <c r="F71" i="4" l="1"/>
  <c r="F77" i="4" s="1"/>
  <c r="C10" i="3" l="1"/>
  <c r="C15" i="3"/>
  <c r="C19" i="3"/>
  <c r="C23" i="3"/>
  <c r="C29" i="3"/>
  <c r="C33" i="3"/>
  <c r="C35" i="3" l="1"/>
  <c r="C21" i="3"/>
  <c r="G56" i="2" l="1"/>
  <c r="G55" i="2" s="1"/>
  <c r="G53" i="2"/>
  <c r="G51" i="2"/>
  <c r="G38" i="2"/>
  <c r="G37" i="2" s="1"/>
  <c r="G34" i="2" s="1"/>
  <c r="G32" i="2"/>
  <c r="G31" i="2" s="1"/>
  <c r="G25" i="2"/>
  <c r="G11" i="2" l="1"/>
  <c r="G59" i="2" s="1"/>
  <c r="G131" i="1" l="1"/>
  <c r="G130" i="1" s="1"/>
  <c r="G345" i="1" l="1"/>
  <c r="G354" i="1" s="1"/>
  <c r="G343" i="1"/>
</calcChain>
</file>

<file path=xl/sharedStrings.xml><?xml version="1.0" encoding="utf-8"?>
<sst xmlns="http://schemas.openxmlformats.org/spreadsheetml/2006/main" count="1039" uniqueCount="429">
  <si>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</si>
  <si>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</si>
  <si>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</si>
  <si>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</si>
  <si>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</si>
  <si>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</si>
  <si>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</si>
  <si>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</si>
  <si>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</si>
  <si>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</si>
  <si>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</si>
  <si>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</si>
  <si>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</si>
  <si>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</si>
  <si>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</si>
  <si>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</si>
  <si>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</si>
  <si>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</si>
  <si>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</si>
  <si>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</si>
  <si>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Kisértékű tárgyi eszközök</t>
  </si>
  <si>
    <t>K312</t>
  </si>
  <si>
    <t>Üzemeltetési anyagok beszerzése</t>
  </si>
  <si>
    <t>Irodaszer, nyomtatvány</t>
  </si>
  <si>
    <t>Üzemeltetési fenntartási anyag</t>
  </si>
  <si>
    <t>Folyóirat-beszerzés</t>
  </si>
  <si>
    <t>K32</t>
  </si>
  <si>
    <t>Kommunikációs szolgáltatások</t>
  </si>
  <si>
    <t>K321</t>
  </si>
  <si>
    <t>Egyéb informatikai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</si>
  <si>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</si>
  <si>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</si>
  <si>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</si>
  <si>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</si>
  <si>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</si>
  <si>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</si>
  <si>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</si>
  <si>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</si>
  <si>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</si>
  <si>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</si>
  <si>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</si>
  <si>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</si>
  <si>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</si>
  <si>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</si>
  <si>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</si>
  <si>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</si>
  <si>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</si>
  <si>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</si>
  <si>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</si>
  <si>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</si>
  <si>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</si>
  <si>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</si>
  <si>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</si>
  <si>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</si>
  <si>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</si>
  <si>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Egyéb működési célú támogatások államháztartáson belülre</t>
  </si>
  <si>
    <t xml:space="preserve">Vérszállításra Badacsonytomajra </t>
  </si>
  <si>
    <t>Támogatás pedagógusnapra</t>
  </si>
  <si>
    <t>Nyári táborozás támogatása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</si>
  <si>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</si>
  <si>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</si>
  <si>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</si>
  <si>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</si>
  <si>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</si>
  <si>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</si>
  <si>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</si>
  <si>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</si>
  <si>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</si>
  <si>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</si>
  <si>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</si>
  <si>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</si>
  <si>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</si>
  <si>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</si>
  <si>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K61</t>
  </si>
  <si>
    <t>Rendezési terv (felülvizsgálat)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</si>
  <si>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</si>
  <si>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</si>
  <si>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</si>
  <si>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</si>
  <si>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</si>
  <si>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</si>
  <si>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</si>
  <si>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</si>
  <si>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Egyéb szakmai anyag beszerzése</t>
  </si>
  <si>
    <t>Egyéb üzemltetési anyag besz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</si>
  <si>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</si>
  <si>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</si>
  <si>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</si>
  <si>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</si>
  <si>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</si>
  <si>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</si>
  <si>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</si>
  <si>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</si>
  <si>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</si>
  <si>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</si>
  <si>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</si>
  <si>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</si>
  <si>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</si>
  <si>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</si>
  <si>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üzemeltetési, fenntartási anyag</t>
  </si>
  <si>
    <t>Hajtó és kenőanyag</t>
  </si>
  <si>
    <t>Szállítási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</si>
  <si>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</si>
  <si>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</si>
  <si>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</si>
  <si>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</si>
  <si>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</si>
  <si>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K1110</t>
  </si>
  <si>
    <t>Közlekedési költségtérítés</t>
  </si>
  <si>
    <t>Munkaadót terhelő szja</t>
  </si>
  <si>
    <t>Gyógyszerbeszerzés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</si>
  <si>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</si>
  <si>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</si>
  <si>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</si>
  <si>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</si>
  <si>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</si>
  <si>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</si>
  <si>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</si>
  <si>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</si>
  <si>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</si>
  <si>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</si>
  <si>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082092   Közművelődés</t>
  </si>
  <si>
    <t>Egyéb anyagbeszerzés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</si>
  <si>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</si>
  <si>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</si>
  <si>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</si>
  <si>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</si>
  <si>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</si>
  <si>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</si>
  <si>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</si>
  <si>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</si>
  <si>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</si>
  <si>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</si>
  <si>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</si>
  <si>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</si>
  <si>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</si>
  <si>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</si>
  <si>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</si>
  <si>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</si>
  <si>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</si>
  <si>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</si>
  <si>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</si>
  <si>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</si>
  <si>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</si>
  <si>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</si>
  <si>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</si>
  <si>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</si>
  <si>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</si>
  <si>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</si>
  <si>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</si>
  <si>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</si>
  <si>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</si>
  <si>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</si>
  <si>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</si>
  <si>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</si>
  <si>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</si>
  <si>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jogcímenként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</si>
  <si>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</si>
  <si>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</si>
  <si>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</si>
  <si>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</si>
  <si>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</si>
  <si>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</si>
  <si>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</si>
  <si>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</si>
  <si>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</si>
  <si>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</si>
  <si>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</si>
  <si>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</si>
  <si>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</si>
  <si>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</si>
  <si>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</si>
  <si>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</si>
  <si>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</si>
  <si>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</si>
  <si>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</si>
  <si>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</si>
  <si>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</si>
  <si>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</si>
  <si>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</si>
  <si>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</si>
  <si>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Beszámoló alapján kapott bevétel</t>
  </si>
  <si>
    <t>B16</t>
  </si>
  <si>
    <t>Egyéb működési célú támogatások bevételei áh belülről</t>
  </si>
  <si>
    <t>Hosszabb időtartamú közfoglalkoztatás támogatása</t>
  </si>
  <si>
    <t>OEP támogatás védőnői szolgálat működéséhez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</si>
  <si>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</si>
  <si>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</si>
  <si>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</si>
  <si>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</si>
  <si>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</si>
  <si>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</si>
  <si>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</si>
  <si>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</si>
  <si>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</si>
  <si>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</si>
  <si>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</si>
  <si>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</si>
  <si>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</si>
  <si>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</si>
  <si>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</si>
  <si>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</si>
  <si>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</si>
  <si>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</si>
  <si>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</si>
  <si>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Áramdíj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</si>
  <si>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</si>
  <si>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</si>
  <si>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</si>
  <si>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</si>
  <si>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</si>
  <si>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</si>
  <si>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</si>
  <si>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</si>
  <si>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</si>
  <si>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</si>
  <si>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</si>
  <si>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</si>
  <si>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</si>
  <si>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</si>
  <si>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</si>
  <si>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</si>
  <si>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</si>
  <si>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</si>
  <si>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</si>
  <si>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</si>
  <si>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</si>
  <si>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</si>
  <si>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</si>
  <si>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</si>
  <si>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</si>
  <si>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</si>
  <si>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</si>
  <si>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</si>
  <si>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</si>
  <si>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</si>
  <si>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</si>
  <si>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</si>
  <si>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</si>
  <si>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</si>
  <si>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</si>
  <si>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</si>
  <si>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</si>
  <si>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</si>
  <si>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</si>
  <si>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Tulajdonosi bevételek koncessziós díj</t>
  </si>
  <si>
    <t>01120    Adó- vám és jövedéki igazgatás</t>
  </si>
  <si>
    <t>Magánszemélyek kommunális adója</t>
  </si>
  <si>
    <t>Szolgáltatások ellenértéke</t>
  </si>
  <si>
    <t>018010    Önkormányzatok elszámolásai a központi költségvetéssel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</si>
  <si>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</si>
  <si>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</si>
  <si>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</si>
  <si>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</si>
  <si>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Önkormányzat kiegészítő támogatásai</t>
  </si>
  <si>
    <t>B21</t>
  </si>
  <si>
    <t>018030    Támogatási célú finanszírozási műveletek</t>
  </si>
  <si>
    <t>Államháztartáson belüli megelőgezések</t>
  </si>
  <si>
    <t>Bérleti díjak</t>
  </si>
  <si>
    <t>B410</t>
  </si>
  <si>
    <t>Biztosító által fizetett kártérítés</t>
  </si>
  <si>
    <t>Egyéb működési célú támogatások bevételei államh belül</t>
  </si>
  <si>
    <t>OEP támogatás</t>
  </si>
  <si>
    <t xml:space="preserve">096015   Gyermekétkeztetés </t>
  </si>
  <si>
    <t>Ellátási díjak</t>
  </si>
  <si>
    <t>Lakbérek/Bérleti díjak</t>
  </si>
  <si>
    <t xml:space="preserve">Nemesgulács Község Önkormányzata 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</si>
  <si>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</si>
  <si>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</si>
  <si>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</si>
  <si>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</si>
  <si>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</si>
  <si>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</si>
  <si>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</si>
  <si>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</si>
  <si>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</si>
  <si>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</si>
  <si>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</si>
  <si>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</si>
  <si>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</si>
  <si>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</si>
  <si>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</si>
  <si>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</si>
  <si>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</si>
  <si>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</si>
  <si>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</si>
  <si>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</si>
  <si>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 xml:space="preserve"> Család és nővédelmi egészségügyi gondozás</t>
  </si>
  <si>
    <t>082092</t>
  </si>
  <si>
    <t>Közművelődés</t>
  </si>
  <si>
    <t>096015</t>
  </si>
  <si>
    <t xml:space="preserve"> Gyermekétkeztetés</t>
  </si>
  <si>
    <t>Önkormányzat bevétele összesen:</t>
  </si>
  <si>
    <t>Tanyagondnoki szolgálat</t>
  </si>
  <si>
    <t>Állam- igazgatási feladat</t>
  </si>
  <si>
    <t>Önkormányzatok és önkorm. hivatalok jogalkotó és ált. ig. tev</t>
  </si>
  <si>
    <t>Köztemető fenntartása és működtetése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</si>
  <si>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</si>
  <si>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</si>
  <si>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</si>
  <si>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</si>
  <si>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</si>
  <si>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</si>
  <si>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</si>
  <si>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</si>
  <si>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</si>
  <si>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</si>
  <si>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</si>
  <si>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</si>
  <si>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104037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</si>
  <si>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</si>
  <si>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</si>
  <si>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</si>
  <si>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</si>
  <si>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Támogatási célú fininszírozási műveletek</t>
  </si>
  <si>
    <t xml:space="preserve">Kiemelt előirányzat </t>
  </si>
  <si>
    <t>Rendezési terv felülvizsgálat</t>
  </si>
  <si>
    <t>Beruházások összesen</t>
  </si>
  <si>
    <t>Felújítások összesen</t>
  </si>
  <si>
    <t>Felhalmozási kiadások összesen</t>
  </si>
  <si>
    <t>2022.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</si>
  <si>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</si>
  <si>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</si>
  <si>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</si>
  <si>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</si>
  <si>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</si>
  <si>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</si>
  <si>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</si>
  <si>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</si>
  <si>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</si>
  <si>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</si>
  <si>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</si>
  <si>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</si>
  <si>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</si>
  <si>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</si>
  <si>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</si>
  <si>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</si>
  <si>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</si>
  <si>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</si>
  <si>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</si>
  <si>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</si>
  <si>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</si>
  <si>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</si>
  <si>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</si>
  <si>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</si>
  <si>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</si>
  <si>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</si>
  <si>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</si>
  <si>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</si>
  <si>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</si>
  <si>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</si>
  <si>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</si>
  <si>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</si>
  <si>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</si>
  <si>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</si>
  <si>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</si>
  <si>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</si>
  <si>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</si>
  <si>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</si>
  <si>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</si>
  <si>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</si>
  <si>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</si>
  <si>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</si>
  <si>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</si>
  <si>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</si>
  <si>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</si>
  <si>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Iparűzési adó korrekciója</t>
  </si>
  <si>
    <t xml:space="preserve">Iparűzési adó korrekciója
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</si>
  <si>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</si>
  <si>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</si>
  <si>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</si>
  <si>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</si>
  <si>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</si>
  <si>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</si>
  <si>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</si>
  <si>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</si>
  <si>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Európa Kulturális Fővárosa</t>
  </si>
  <si>
    <t>Egyéb felhalmozási célú átvett pénzeszközök (Pihenő-és szabaidőpark)</t>
  </si>
  <si>
    <t>086020</t>
  </si>
  <si>
    <t>Helyi, térségi közösségi tér biztosítása, működtetése</t>
  </si>
  <si>
    <t>Egyéb üzemeltetési, fenntartási szolgáltatások (fénymásoló bérlés is)</t>
  </si>
  <si>
    <t>K71</t>
  </si>
  <si>
    <t>K74</t>
  </si>
  <si>
    <t>Felújítási célú előzetesen felszámított áfa</t>
  </si>
  <si>
    <t>Nyílászáró csere Hivatal épületben</t>
  </si>
  <si>
    <t>091140</t>
  </si>
  <si>
    <t>Óvodai nevelés, ellátás működtetési feladat</t>
  </si>
  <si>
    <t xml:space="preserve">Rákóczi utca csapadékvíz elvezetés </t>
  </si>
  <si>
    <t>2023. előirányzat</t>
  </si>
  <si>
    <t>2024. előirányzat</t>
  </si>
  <si>
    <t>B1131</t>
  </si>
  <si>
    <t>Intézményi gyermekétkeztetés</t>
  </si>
  <si>
    <t>Vízdíj</t>
  </si>
  <si>
    <t>B36</t>
  </si>
  <si>
    <t>Önkormányzatok elszámolásai központi költségvetéssel</t>
  </si>
  <si>
    <t>2022. évi költségvetés bevételei</t>
  </si>
  <si>
    <t>Egyéb közhatalmi bevételek</t>
  </si>
  <si>
    <t>Házasságkötés díja</t>
  </si>
  <si>
    <t xml:space="preserve">2022. évi költségvetés kiadásai </t>
  </si>
  <si>
    <t>Medicopter Alapítvány támogatás</t>
  </si>
  <si>
    <t>Egyéb szervezetek</t>
  </si>
  <si>
    <t>Egyéb működési célú támogatások felnőtt fogászat</t>
  </si>
  <si>
    <t>ZP-1-2021 Zártkert pályázat</t>
  </si>
  <si>
    <t>072111 Háziorvosi alapellátás</t>
  </si>
  <si>
    <t xml:space="preserve">Magyar Falu Orvosi eszközök beszerzése </t>
  </si>
  <si>
    <t>K123</t>
  </si>
  <si>
    <t>Megbízási díj (Házasságkötés)</t>
  </si>
  <si>
    <t>Óvodások szállítása</t>
  </si>
  <si>
    <t xml:space="preserve">MFP-KEB Közösségszervezéshez eszközbeszerzés </t>
  </si>
  <si>
    <t>2022. évi terv</t>
  </si>
  <si>
    <t xml:space="preserve">2022.évi költségvetés felhalmozási kiadásai </t>
  </si>
  <si>
    <t>ZP-1-2021 Zártkerti pályázat</t>
  </si>
  <si>
    <t>Magyar Falu közösségszervezéshez eszközbeszerzés és bértámogatás</t>
  </si>
  <si>
    <t>Magyar Falu orvosi eszközök beszerzése</t>
  </si>
  <si>
    <t xml:space="preserve">2022. évi költségvetés összevont mérlege </t>
  </si>
  <si>
    <t>Szakmai szolgáltatás / Főépítészi tevékenység, GDPR/</t>
  </si>
  <si>
    <t>Felhalmozási célú önkormányzati támogatások (TOP Óvoda)</t>
  </si>
  <si>
    <t xml:space="preserve">072111 </t>
  </si>
  <si>
    <t>Háziorvosi alapellátás</t>
  </si>
  <si>
    <t>Egyéb üzem., fennt. Szolg. (nyugdíjas szemétszállítás)</t>
  </si>
  <si>
    <t xml:space="preserve">2022.-2025.  évi költségvetési bevételei és kiadásai </t>
  </si>
  <si>
    <t>Előirányzat-felhasználási terv 2022. évre</t>
  </si>
  <si>
    <t>Felhalmozási célú támogatások államháztartáson belül</t>
  </si>
  <si>
    <t xml:space="preserve">                                                        10.melléklet az /2022.(     )önkormányzati rendelethez</t>
  </si>
  <si>
    <t>2025. előirányzat</t>
  </si>
  <si>
    <t>Újszülöttek támogatása</t>
  </si>
  <si>
    <t>Rendkívüli települési támogatás</t>
  </si>
  <si>
    <t>feladatonként</t>
  </si>
  <si>
    <t>2022. évi költségvetés bevételei feladatonként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</si>
</sst>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0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2"/>
      <color indexed="8"/>
      <name val="Arial"/>
      <family val="2"/>
      <charset val="238"/>
    </font>
    <font>
      <sz val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13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20" fillId="0" borderId="0"/>
    <xf numFmtId="0" fontId="22" fillId="0" borderId="0"/>
    <xf numFmtId="0" fontId="22" fillId="0" borderId="0"/>
  </cellStyleXfs>
  <cellXfs count="549">
    <xf numFmtId="0" fontId="0" fillId="0" borderId="0" xfId="0"/>
    <xf numFmtId="0" fontId="2" fillId="0" borderId="4" xfId="0" applyFont="1" applyBorder="1" applyAlignment="1">
      <alignment horizontal="center"/>
    </xf>
    <xf numFmtId="49" fontId="3" fillId="3" borderId="6" xfId="0" applyNumberFormat="1" applyFont="1" applyFill="1" applyBorder="1" applyAlignment="1">
      <alignment horizontal="left"/>
    </xf>
    <xf numFmtId="0" fontId="3" fillId="0" borderId="6" xfId="0" applyFont="1" applyBorder="1"/>
    <xf numFmtId="0" fontId="3" fillId="0" borderId="6" xfId="0" applyFont="1" applyBorder="1" applyAlignment="1">
      <alignment horizontal="left"/>
    </xf>
    <xf numFmtId="3" fontId="3" fillId="0" borderId="1" xfId="0" applyNumberFormat="1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3" fontId="1" fillId="0" borderId="1" xfId="0" applyNumberFormat="1" applyFont="1" applyBorder="1"/>
    <xf numFmtId="3" fontId="2" fillId="0" borderId="1" xfId="0" applyNumberFormat="1" applyFont="1" applyBorder="1"/>
    <xf numFmtId="0" fontId="3" fillId="3" borderId="6" xfId="0" applyFont="1" applyFill="1" applyBorder="1" applyAlignment="1">
      <alignment horizontal="left"/>
    </xf>
    <xf numFmtId="0" fontId="2" fillId="0" borderId="6" xfId="0" applyFont="1" applyBorder="1"/>
    <xf numFmtId="3" fontId="1" fillId="0" borderId="1" xfId="0" applyNumberFormat="1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0" xfId="0"/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4" fillId="3" borderId="6" xfId="0" applyFont="1" applyFill="1" applyBorder="1"/>
    <xf numFmtId="0" fontId="4" fillId="0" borderId="6" xfId="0" applyFont="1" applyBorder="1"/>
    <xf numFmtId="49" fontId="3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9" fillId="4" borderId="6" xfId="0" applyFont="1" applyFill="1" applyBorder="1"/>
    <xf numFmtId="0" fontId="10" fillId="0" borderId="6" xfId="0" applyFont="1" applyBorder="1"/>
    <xf numFmtId="0" fontId="10" fillId="4" borderId="6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10" fillId="4" borderId="6" xfId="0" applyFont="1" applyFill="1" applyBorder="1"/>
    <xf numFmtId="0" fontId="5" fillId="0" borderId="22" xfId="0" applyFont="1" applyBorder="1" applyAlignment="1">
      <alignment horizontal="center"/>
    </xf>
    <xf numFmtId="0" fontId="11" fillId="3" borderId="6" xfId="0" applyFont="1" applyFill="1" applyBorder="1"/>
    <xf numFmtId="0" fontId="12" fillId="3" borderId="6" xfId="0" applyFont="1" applyFill="1" applyBorder="1" applyAlignment="1">
      <alignment horizontal="left"/>
    </xf>
    <xf numFmtId="0" fontId="4" fillId="6" borderId="6" xfId="0" applyFont="1" applyFill="1" applyBorder="1"/>
    <xf numFmtId="0" fontId="2" fillId="6" borderId="6" xfId="0" applyFont="1" applyFill="1" applyBorder="1"/>
    <xf numFmtId="3" fontId="5" fillId="0" borderId="1" xfId="0" applyNumberFormat="1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3" fontId="10" fillId="0" borderId="39" xfId="0" applyNumberFormat="1" applyFont="1" applyBorder="1" applyAlignment="1">
      <alignment horizontal="right"/>
    </xf>
    <xf numFmtId="3" fontId="10" fillId="0" borderId="40" xfId="0" applyNumberFormat="1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3" fontId="7" fillId="0" borderId="15" xfId="0" applyNumberFormat="1" applyFont="1" applyBorder="1" applyAlignment="1">
      <alignment horizontal="right"/>
    </xf>
    <xf numFmtId="0" fontId="7" fillId="0" borderId="39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0" fontId="10" fillId="0" borderId="42" xfId="0" applyFont="1" applyBorder="1" applyAlignment="1">
      <alignment horizontal="left"/>
    </xf>
    <xf numFmtId="3" fontId="10" fillId="0" borderId="15" xfId="0" applyNumberFormat="1" applyFont="1" applyBorder="1" applyAlignment="1">
      <alignment horizontal="right"/>
    </xf>
    <xf numFmtId="0" fontId="10" fillId="0" borderId="43" xfId="0" applyFont="1" applyBorder="1" applyAlignment="1">
      <alignment horizontal="left"/>
    </xf>
    <xf numFmtId="3" fontId="10" fillId="0" borderId="14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1" fillId="0" borderId="39" xfId="0" applyFont="1" applyBorder="1" applyAlignment="1">
      <alignment wrapText="1"/>
    </xf>
    <xf numFmtId="3" fontId="1" fillId="0" borderId="40" xfId="0" applyNumberFormat="1" applyFont="1" applyBorder="1" applyAlignment="1">
      <alignment horizontal="right"/>
    </xf>
    <xf numFmtId="3" fontId="2" fillId="0" borderId="40" xfId="0" applyNumberFormat="1" applyFont="1" applyBorder="1" applyAlignment="1">
      <alignment horizontal="right"/>
    </xf>
    <xf numFmtId="0" fontId="1" fillId="0" borderId="45" xfId="0" applyFont="1" applyBorder="1"/>
    <xf numFmtId="3" fontId="2" fillId="0" borderId="15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0" fontId="1" fillId="0" borderId="42" xfId="0" applyFont="1" applyBorder="1" applyAlignment="1">
      <alignment wrapText="1"/>
    </xf>
    <xf numFmtId="0" fontId="1" fillId="0" borderId="46" xfId="0" applyFont="1" applyBorder="1"/>
    <xf numFmtId="3" fontId="1" fillId="0" borderId="14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0" fontId="1" fillId="0" borderId="43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0" fillId="0" borderId="0" xfId="0" applyNumberFormat="1"/>
    <xf numFmtId="0" fontId="7" fillId="0" borderId="0" xfId="0" applyFont="1"/>
    <xf numFmtId="0" fontId="2" fillId="0" borderId="37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8" xfId="0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2" fillId="0" borderId="17" xfId="0" applyNumberFormat="1" applyFont="1" applyBorder="1"/>
    <xf numFmtId="0" fontId="3" fillId="0" borderId="8" xfId="0" applyFont="1" applyBorder="1"/>
    <xf numFmtId="3" fontId="3" fillId="0" borderId="7" xfId="0" applyNumberFormat="1" applyFont="1" applyBorder="1"/>
    <xf numFmtId="0" fontId="3" fillId="7" borderId="8" xfId="0" applyFont="1" applyFill="1" applyBorder="1"/>
    <xf numFmtId="0" fontId="3" fillId="7" borderId="6" xfId="0" applyFont="1" applyFill="1" applyBorder="1"/>
    <xf numFmtId="3" fontId="3" fillId="7" borderId="7" xfId="0" applyNumberFormat="1" applyFont="1" applyFill="1" applyBorder="1"/>
    <xf numFmtId="3" fontId="3" fillId="7" borderId="1" xfId="0" applyNumberFormat="1" applyFont="1" applyFill="1" applyBorder="1"/>
    <xf numFmtId="3" fontId="2" fillId="0" borderId="10" xfId="0" applyNumberFormat="1" applyFont="1" applyFill="1" applyBorder="1"/>
    <xf numFmtId="49" fontId="10" fillId="0" borderId="48" xfId="0" applyNumberFormat="1" applyFont="1" applyBorder="1" applyAlignment="1">
      <alignment horizontal="left"/>
    </xf>
    <xf numFmtId="0" fontId="10" fillId="0" borderId="49" xfId="0" applyFont="1" applyBorder="1"/>
    <xf numFmtId="0" fontId="10" fillId="0" borderId="49" xfId="0" applyFont="1" applyBorder="1" applyAlignment="1">
      <alignment horizontal="left"/>
    </xf>
    <xf numFmtId="0" fontId="10" fillId="0" borderId="50" xfId="0" applyFont="1" applyBorder="1" applyAlignment="1">
      <alignment horizontal="left"/>
    </xf>
    <xf numFmtId="0" fontId="18" fillId="0" borderId="0" xfId="0" applyFont="1" applyAlignment="1"/>
    <xf numFmtId="0" fontId="19" fillId="0" borderId="0" xfId="2" applyFont="1" applyFill="1" applyProtection="1">
      <protection locked="0"/>
    </xf>
    <xf numFmtId="0" fontId="23" fillId="0" borderId="0" xfId="3" applyFont="1" applyFill="1" applyAlignment="1">
      <alignment horizontal="right"/>
    </xf>
    <xf numFmtId="0" fontId="21" fillId="0" borderId="1" xfId="2" applyFont="1" applyFill="1" applyBorder="1" applyAlignment="1" applyProtection="1">
      <alignment horizontal="center" vertical="center"/>
    </xf>
    <xf numFmtId="0" fontId="17" fillId="0" borderId="1" xfId="2" applyFont="1" applyFill="1" applyBorder="1" applyAlignment="1" applyProtection="1">
      <alignment horizontal="left" vertical="center" wrapText="1" indent="1"/>
    </xf>
    <xf numFmtId="165" fontId="17" fillId="0" borderId="1" xfId="2" applyNumberFormat="1" applyFont="1" applyFill="1" applyBorder="1" applyAlignment="1" applyProtection="1">
      <alignment vertical="center"/>
      <protection locked="0"/>
    </xf>
    <xf numFmtId="165" fontId="17" fillId="0" borderId="1" xfId="2" applyNumberFormat="1" applyFont="1" applyFill="1" applyBorder="1" applyAlignment="1" applyProtection="1">
      <alignment vertical="center"/>
    </xf>
    <xf numFmtId="0" fontId="17" fillId="0" borderId="1" xfId="2" applyFont="1" applyFill="1" applyBorder="1" applyAlignment="1" applyProtection="1">
      <alignment horizontal="left" vertical="center" indent="1"/>
    </xf>
    <xf numFmtId="0" fontId="24" fillId="7" borderId="1" xfId="2" applyFont="1" applyFill="1" applyBorder="1" applyAlignment="1" applyProtection="1">
      <alignment horizontal="left" vertical="center" indent="1"/>
    </xf>
    <xf numFmtId="165" fontId="24" fillId="7" borderId="1" xfId="2" applyNumberFormat="1" applyFont="1" applyFill="1" applyBorder="1" applyAlignment="1" applyProtection="1">
      <alignment vertical="center"/>
    </xf>
    <xf numFmtId="0" fontId="24" fillId="7" borderId="1" xfId="2" applyFont="1" applyFill="1" applyBorder="1" applyAlignment="1" applyProtection="1">
      <alignment horizontal="left" indent="1"/>
    </xf>
    <xf numFmtId="165" fontId="24" fillId="7" borderId="1" xfId="2" applyNumberFormat="1" applyFont="1" applyFill="1" applyBorder="1" applyProtection="1"/>
    <xf numFmtId="0" fontId="28" fillId="0" borderId="52" xfId="4" applyFont="1" applyFill="1" applyBorder="1" applyAlignment="1" applyProtection="1">
      <alignment horizontal="center" vertical="center" wrapText="1"/>
    </xf>
    <xf numFmtId="0" fontId="28" fillId="0" borderId="53" xfId="4" applyFont="1" applyFill="1" applyBorder="1" applyAlignment="1" applyProtection="1">
      <alignment horizontal="center" vertical="center" wrapText="1"/>
    </xf>
    <xf numFmtId="0" fontId="29" fillId="0" borderId="52" xfId="4" applyFont="1" applyFill="1" applyBorder="1" applyAlignment="1" applyProtection="1">
      <alignment horizontal="center" vertical="center" wrapText="1"/>
    </xf>
    <xf numFmtId="0" fontId="29" fillId="0" borderId="53" xfId="4" applyFont="1" applyFill="1" applyBorder="1" applyAlignment="1" applyProtection="1">
      <alignment horizontal="center" vertical="center" wrapText="1"/>
    </xf>
    <xf numFmtId="165" fontId="30" fillId="0" borderId="54" xfId="4" applyNumberFormat="1" applyFont="1" applyFill="1" applyBorder="1" applyAlignment="1" applyProtection="1">
      <alignment horizontal="right" vertical="center" wrapText="1" indent="1"/>
      <protection locked="0"/>
    </xf>
    <xf numFmtId="165" fontId="30" fillId="0" borderId="55" xfId="4" applyNumberFormat="1" applyFont="1" applyFill="1" applyBorder="1" applyAlignment="1" applyProtection="1">
      <alignment horizontal="right" vertical="center" wrapText="1" indent="1"/>
      <protection locked="0"/>
    </xf>
    <xf numFmtId="165" fontId="30" fillId="0" borderId="38" xfId="4" applyNumberFormat="1" applyFont="1" applyFill="1" applyBorder="1" applyAlignment="1" applyProtection="1">
      <alignment horizontal="right" vertical="center" wrapText="1" indent="1"/>
      <protection locked="0"/>
    </xf>
    <xf numFmtId="165" fontId="30" fillId="0" borderId="22" xfId="4" applyNumberFormat="1" applyFont="1" applyFill="1" applyBorder="1" applyAlignment="1" applyProtection="1">
      <alignment horizontal="right" vertical="center" wrapText="1" indent="1"/>
      <protection locked="0"/>
    </xf>
    <xf numFmtId="165" fontId="30" fillId="0" borderId="23" xfId="4" applyNumberFormat="1" applyFont="1" applyFill="1" applyBorder="1" applyAlignment="1" applyProtection="1">
      <alignment horizontal="right" vertical="center" wrapText="1" indent="1"/>
      <protection locked="0"/>
    </xf>
    <xf numFmtId="165" fontId="30" fillId="0" borderId="56" xfId="4" applyNumberFormat="1" applyFont="1" applyFill="1" applyBorder="1" applyAlignment="1" applyProtection="1">
      <alignment horizontal="right" vertical="center" wrapText="1" indent="1"/>
      <protection locked="0"/>
    </xf>
    <xf numFmtId="165" fontId="31" fillId="0" borderId="57" xfId="4" applyNumberFormat="1" applyFont="1" applyFill="1" applyBorder="1" applyAlignment="1" applyProtection="1">
      <alignment vertical="center" wrapText="1"/>
    </xf>
    <xf numFmtId="165" fontId="31" fillId="0" borderId="58" xfId="4" applyNumberFormat="1" applyFont="1" applyFill="1" applyBorder="1" applyAlignment="1" applyProtection="1">
      <alignment vertical="center" wrapText="1"/>
    </xf>
    <xf numFmtId="3" fontId="30" fillId="0" borderId="55" xfId="4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6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7" fillId="0" borderId="6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62" xfId="0" applyFont="1" applyBorder="1" applyAlignment="1">
      <alignment horizontal="right" vertical="center"/>
    </xf>
    <xf numFmtId="0" fontId="2" fillId="0" borderId="33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3" fontId="8" fillId="4" borderId="68" xfId="0" applyNumberFormat="1" applyFont="1" applyFill="1" applyBorder="1" applyAlignment="1">
      <alignment horizontal="right"/>
    </xf>
    <xf numFmtId="0" fontId="10" fillId="0" borderId="69" xfId="0" applyFont="1" applyBorder="1"/>
    <xf numFmtId="3" fontId="10" fillId="0" borderId="68" xfId="0" applyNumberFormat="1" applyFont="1" applyBorder="1"/>
    <xf numFmtId="0" fontId="9" fillId="4" borderId="69" xfId="0" applyFont="1" applyFill="1" applyBorder="1"/>
    <xf numFmtId="3" fontId="9" fillId="4" borderId="68" xfId="0" applyNumberFormat="1" applyFont="1" applyFill="1" applyBorder="1"/>
    <xf numFmtId="0" fontId="9" fillId="0" borderId="61" xfId="0" applyFont="1" applyBorder="1"/>
    <xf numFmtId="0" fontId="9" fillId="0" borderId="0" xfId="0" applyFont="1" applyBorder="1"/>
    <xf numFmtId="3" fontId="9" fillId="0" borderId="62" xfId="0" applyNumberFormat="1" applyFont="1" applyBorder="1"/>
    <xf numFmtId="3" fontId="7" fillId="0" borderId="55" xfId="0" applyNumberFormat="1" applyFont="1" applyFill="1" applyBorder="1"/>
    <xf numFmtId="0" fontId="9" fillId="4" borderId="69" xfId="0" applyFont="1" applyFill="1" applyBorder="1" applyAlignment="1">
      <alignment horizontal="left"/>
    </xf>
    <xf numFmtId="0" fontId="10" fillId="0" borderId="69" xfId="0" applyFont="1" applyBorder="1" applyAlignment="1">
      <alignment horizontal="left"/>
    </xf>
    <xf numFmtId="0" fontId="9" fillId="4" borderId="71" xfId="0" applyFont="1" applyFill="1" applyBorder="1"/>
    <xf numFmtId="0" fontId="9" fillId="4" borderId="72" xfId="0" applyFont="1" applyFill="1" applyBorder="1"/>
    <xf numFmtId="3" fontId="9" fillId="4" borderId="73" xfId="0" applyNumberFormat="1" applyFont="1" applyFill="1" applyBorder="1"/>
    <xf numFmtId="0" fontId="2" fillId="0" borderId="61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3" fillId="3" borderId="69" xfId="0" applyFont="1" applyFill="1" applyBorder="1"/>
    <xf numFmtId="3" fontId="3" fillId="3" borderId="68" xfId="0" applyNumberFormat="1" applyFont="1" applyFill="1" applyBorder="1" applyAlignment="1">
      <alignment vertical="center"/>
    </xf>
    <xf numFmtId="0" fontId="4" fillId="0" borderId="69" xfId="0" applyFont="1" applyBorder="1"/>
    <xf numFmtId="3" fontId="1" fillId="0" borderId="68" xfId="0" applyNumberFormat="1" applyFont="1" applyBorder="1" applyAlignment="1">
      <alignment vertical="center"/>
    </xf>
    <xf numFmtId="0" fontId="2" fillId="0" borderId="69" xfId="0" applyFont="1" applyBorder="1"/>
    <xf numFmtId="0" fontId="4" fillId="3" borderId="69" xfId="0" applyFont="1" applyFill="1" applyBorder="1"/>
    <xf numFmtId="3" fontId="4" fillId="3" borderId="68" xfId="0" applyNumberFormat="1" applyFont="1" applyFill="1" applyBorder="1"/>
    <xf numFmtId="3" fontId="4" fillId="0" borderId="68" xfId="0" applyNumberFormat="1" applyFont="1" applyBorder="1"/>
    <xf numFmtId="3" fontId="2" fillId="0" borderId="68" xfId="0" applyNumberFormat="1" applyFont="1" applyBorder="1"/>
    <xf numFmtId="0" fontId="4" fillId="6" borderId="69" xfId="0" applyFont="1" applyFill="1" applyBorder="1"/>
    <xf numFmtId="3" fontId="2" fillId="6" borderId="68" xfId="0" applyNumberFormat="1" applyFont="1" applyFill="1" applyBorder="1"/>
    <xf numFmtId="0" fontId="2" fillId="6" borderId="71" xfId="0" applyFont="1" applyFill="1" applyBorder="1"/>
    <xf numFmtId="0" fontId="2" fillId="6" borderId="72" xfId="0" applyFont="1" applyFill="1" applyBorder="1"/>
    <xf numFmtId="0" fontId="4" fillId="6" borderId="72" xfId="0" applyFont="1" applyFill="1" applyBorder="1"/>
    <xf numFmtId="3" fontId="4" fillId="6" borderId="73" xfId="0" applyNumberFormat="1" applyFont="1" applyFill="1" applyBorder="1"/>
    <xf numFmtId="0" fontId="0" fillId="0" borderId="59" xfId="0" applyBorder="1"/>
    <xf numFmtId="0" fontId="0" fillId="0" borderId="61" xfId="0" applyBorder="1"/>
    <xf numFmtId="0" fontId="7" fillId="0" borderId="0" xfId="0" applyFont="1" applyBorder="1" applyAlignment="1">
      <alignment horizontal="right"/>
    </xf>
    <xf numFmtId="0" fontId="10" fillId="0" borderId="33" xfId="0" applyFont="1" applyBorder="1" applyAlignment="1">
      <alignment horizontal="center" wrapText="1"/>
    </xf>
    <xf numFmtId="49" fontId="10" fillId="0" borderId="77" xfId="0" applyNumberFormat="1" applyFont="1" applyBorder="1"/>
    <xf numFmtId="3" fontId="10" fillId="0" borderId="22" xfId="0" applyNumberFormat="1" applyFont="1" applyBorder="1" applyAlignment="1">
      <alignment horizontal="right"/>
    </xf>
    <xf numFmtId="49" fontId="10" fillId="0" borderId="33" xfId="0" applyNumberFormat="1" applyFont="1" applyBorder="1"/>
    <xf numFmtId="49" fontId="7" fillId="0" borderId="33" xfId="0" applyNumberFormat="1" applyFont="1" applyBorder="1"/>
    <xf numFmtId="0" fontId="11" fillId="4" borderId="78" xfId="0" applyFont="1" applyFill="1" applyBorder="1"/>
    <xf numFmtId="0" fontId="9" fillId="4" borderId="79" xfId="0" applyFont="1" applyFill="1" applyBorder="1" applyAlignment="1">
      <alignment horizontal="left"/>
    </xf>
    <xf numFmtId="3" fontId="9" fillId="4" borderId="80" xfId="0" applyNumberFormat="1" applyFont="1" applyFill="1" applyBorder="1" applyAlignment="1">
      <alignment horizontal="right"/>
    </xf>
    <xf numFmtId="3" fontId="9" fillId="4" borderId="81" xfId="0" applyNumberFormat="1" applyFont="1" applyFill="1" applyBorder="1" applyAlignment="1">
      <alignment horizontal="right"/>
    </xf>
    <xf numFmtId="0" fontId="6" fillId="0" borderId="0" xfId="0" applyFont="1" applyBorder="1"/>
    <xf numFmtId="3" fontId="3" fillId="0" borderId="68" xfId="0" applyNumberFormat="1" applyFont="1" applyBorder="1" applyAlignment="1">
      <alignment vertical="center"/>
    </xf>
    <xf numFmtId="0" fontId="4" fillId="3" borderId="71" xfId="0" applyFont="1" applyFill="1" applyBorder="1"/>
    <xf numFmtId="0" fontId="4" fillId="3" borderId="72" xfId="0" applyFont="1" applyFill="1" applyBorder="1"/>
    <xf numFmtId="3" fontId="4" fillId="3" borderId="73" xfId="0" applyNumberFormat="1" applyFont="1" applyFill="1" applyBorder="1"/>
    <xf numFmtId="3" fontId="2" fillId="0" borderId="0" xfId="0" applyNumberFormat="1" applyFont="1" applyBorder="1"/>
    <xf numFmtId="0" fontId="8" fillId="0" borderId="61" xfId="4" applyFont="1" applyBorder="1" applyAlignment="1">
      <alignment horizontal="center" wrapText="1"/>
    </xf>
    <xf numFmtId="165" fontId="26" fillId="0" borderId="0" xfId="4" applyNumberFormat="1" applyFont="1" applyFill="1" applyBorder="1" applyAlignment="1">
      <alignment vertical="center" wrapText="1"/>
    </xf>
    <xf numFmtId="165" fontId="27" fillId="0" borderId="62" xfId="4" applyNumberFormat="1" applyFont="1" applyFill="1" applyBorder="1" applyAlignment="1">
      <alignment horizontal="right" vertical="center"/>
    </xf>
    <xf numFmtId="0" fontId="28" fillId="0" borderId="51" xfId="4" applyFont="1" applyFill="1" applyBorder="1" applyAlignment="1" applyProtection="1">
      <alignment horizontal="center" vertical="center" wrapText="1"/>
    </xf>
    <xf numFmtId="0" fontId="29" fillId="0" borderId="51" xfId="4" applyFont="1" applyFill="1" applyBorder="1" applyAlignment="1" applyProtection="1">
      <alignment horizontal="center" vertical="center" wrapText="1"/>
    </xf>
    <xf numFmtId="0" fontId="17" fillId="0" borderId="77" xfId="4" applyFont="1" applyFill="1" applyBorder="1" applyAlignment="1" applyProtection="1">
      <alignment horizontal="left" vertical="center" wrapText="1" indent="1"/>
    </xf>
    <xf numFmtId="0" fontId="17" fillId="0" borderId="33" xfId="4" applyFont="1" applyFill="1" applyBorder="1" applyAlignment="1" applyProtection="1">
      <alignment horizontal="left" vertical="center" wrapText="1" indent="1"/>
    </xf>
    <xf numFmtId="0" fontId="17" fillId="0" borderId="33" xfId="4" applyFont="1" applyFill="1" applyBorder="1" applyAlignment="1" applyProtection="1">
      <alignment horizontal="left" vertical="center" wrapText="1" indent="8"/>
    </xf>
    <xf numFmtId="0" fontId="32" fillId="0" borderId="87" xfId="4" applyFont="1" applyFill="1" applyBorder="1" applyAlignment="1" applyProtection="1">
      <alignment vertical="center" wrapText="1"/>
    </xf>
    <xf numFmtId="0" fontId="7" fillId="0" borderId="33" xfId="0" applyFont="1" applyBorder="1" applyAlignment="1">
      <alignment horizontal="center"/>
    </xf>
    <xf numFmtId="0" fontId="7" fillId="0" borderId="90" xfId="0" applyFont="1" applyBorder="1" applyAlignment="1">
      <alignment horizontal="center"/>
    </xf>
    <xf numFmtId="0" fontId="8" fillId="0" borderId="33" xfId="0" applyFont="1" applyBorder="1"/>
    <xf numFmtId="0" fontId="7" fillId="0" borderId="22" xfId="0" applyFont="1" applyBorder="1"/>
    <xf numFmtId="0" fontId="7" fillId="0" borderId="33" xfId="0" applyFont="1" applyBorder="1"/>
    <xf numFmtId="3" fontId="7" fillId="0" borderId="22" xfId="0" applyNumberFormat="1" applyFont="1" applyBorder="1"/>
    <xf numFmtId="0" fontId="8" fillId="3" borderId="33" xfId="0" applyFont="1" applyFill="1" applyBorder="1"/>
    <xf numFmtId="3" fontId="8" fillId="3" borderId="22" xfId="0" applyNumberFormat="1" applyFont="1" applyFill="1" applyBorder="1"/>
    <xf numFmtId="0" fontId="8" fillId="3" borderId="91" xfId="0" applyFont="1" applyFill="1" applyBorder="1"/>
    <xf numFmtId="3" fontId="8" fillId="3" borderId="89" xfId="0" applyNumberFormat="1" applyFont="1" applyFill="1" applyBorder="1"/>
    <xf numFmtId="0" fontId="7" fillId="0" borderId="92" xfId="0" applyFont="1" applyBorder="1"/>
    <xf numFmtId="3" fontId="7" fillId="0" borderId="93" xfId="0" applyNumberFormat="1" applyFont="1" applyBorder="1"/>
    <xf numFmtId="0" fontId="8" fillId="3" borderId="94" xfId="0" applyFont="1" applyFill="1" applyBorder="1"/>
    <xf numFmtId="3" fontId="8" fillId="3" borderId="95" xfId="0" applyNumberFormat="1" applyFont="1" applyFill="1" applyBorder="1"/>
    <xf numFmtId="0" fontId="1" fillId="0" borderId="33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/>
    </xf>
    <xf numFmtId="49" fontId="1" fillId="0" borderId="77" xfId="0" applyNumberFormat="1" applyFont="1" applyBorder="1" applyAlignment="1"/>
    <xf numFmtId="3" fontId="2" fillId="0" borderId="89" xfId="0" applyNumberFormat="1" applyFont="1" applyBorder="1" applyAlignment="1">
      <alignment horizontal="right"/>
    </xf>
    <xf numFmtId="49" fontId="1" fillId="0" borderId="33" xfId="0" applyNumberFormat="1" applyFont="1" applyBorder="1" applyAlignment="1"/>
    <xf numFmtId="49" fontId="1" fillId="0" borderId="74" xfId="0" applyNumberFormat="1" applyFont="1" applyBorder="1" applyAlignment="1"/>
    <xf numFmtId="0" fontId="1" fillId="4" borderId="78" xfId="0" applyFont="1" applyFill="1" applyBorder="1" applyAlignment="1"/>
    <xf numFmtId="0" fontId="3" fillId="4" borderId="85" xfId="0" applyFont="1" applyFill="1" applyBorder="1" applyAlignment="1">
      <alignment horizontal="left"/>
    </xf>
    <xf numFmtId="3" fontId="3" fillId="4" borderId="85" xfId="0" applyNumberFormat="1" applyFont="1" applyFill="1" applyBorder="1" applyAlignment="1">
      <alignment horizontal="right"/>
    </xf>
    <xf numFmtId="3" fontId="4" fillId="4" borderId="85" xfId="0" applyNumberFormat="1" applyFont="1" applyFill="1" applyBorder="1" applyAlignment="1">
      <alignment horizontal="right"/>
    </xf>
    <xf numFmtId="3" fontId="4" fillId="4" borderId="96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0" applyFont="1" applyBorder="1" applyAlignment="1">
      <alignment horizontal="right" vertical="center"/>
    </xf>
    <xf numFmtId="0" fontId="2" fillId="0" borderId="0" xfId="0" applyFont="1" applyBorder="1"/>
    <xf numFmtId="0" fontId="2" fillId="0" borderId="6" xfId="0" applyFont="1" applyBorder="1" applyAlignment="1"/>
    <xf numFmtId="3" fontId="2" fillId="0" borderId="68" xfId="0" applyNumberFormat="1" applyFont="1" applyFill="1" applyBorder="1"/>
    <xf numFmtId="3" fontId="1" fillId="0" borderId="68" xfId="0" applyNumberFormat="1" applyFont="1" applyFill="1" applyBorder="1" applyAlignment="1">
      <alignment vertical="center"/>
    </xf>
    <xf numFmtId="3" fontId="3" fillId="0" borderId="68" xfId="0" applyNumberFormat="1" applyFont="1" applyFill="1" applyBorder="1" applyAlignment="1">
      <alignment vertical="center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0" fontId="9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Border="1"/>
    <xf numFmtId="0" fontId="4" fillId="0" borderId="69" xfId="0" applyFont="1" applyFill="1" applyBorder="1"/>
    <xf numFmtId="0" fontId="4" fillId="0" borderId="6" xfId="0" applyFont="1" applyFill="1" applyBorder="1"/>
    <xf numFmtId="0" fontId="0" fillId="0" borderId="0" xfId="0" applyAlignment="1"/>
    <xf numFmtId="0" fontId="0" fillId="0" borderId="0" xfId="0" applyBorder="1" applyAlignment="1"/>
    <xf numFmtId="0" fontId="1" fillId="0" borderId="45" xfId="0" applyFont="1" applyBorder="1" applyAlignment="1">
      <alignment wrapText="1"/>
    </xf>
    <xf numFmtId="0" fontId="3" fillId="0" borderId="6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Border="1"/>
    <xf numFmtId="3" fontId="4" fillId="0" borderId="68" xfId="0" applyNumberFormat="1" applyFont="1" applyFill="1" applyBorder="1"/>
    <xf numFmtId="0" fontId="4" fillId="0" borderId="7" xfId="0" applyFont="1" applyBorder="1"/>
    <xf numFmtId="0" fontId="2" fillId="0" borderId="11" xfId="0" applyFont="1" applyBorder="1"/>
    <xf numFmtId="0" fontId="0" fillId="0" borderId="1" xfId="0" applyBorder="1"/>
    <xf numFmtId="0" fontId="2" fillId="0" borderId="7" xfId="0" applyFont="1" applyBorder="1"/>
    <xf numFmtId="3" fontId="4" fillId="0" borderId="64" xfId="0" applyNumberFormat="1" applyFont="1" applyBorder="1"/>
    <xf numFmtId="3" fontId="2" fillId="0" borderId="104" xfId="0" applyNumberFormat="1" applyFont="1" applyBorder="1"/>
    <xf numFmtId="3" fontId="2" fillId="0" borderId="105" xfId="0" applyNumberFormat="1" applyFont="1" applyBorder="1"/>
    <xf numFmtId="0" fontId="7" fillId="0" borderId="33" xfId="0" applyFont="1" applyBorder="1" applyAlignment="1">
      <alignment wrapText="1"/>
    </xf>
    <xf numFmtId="0" fontId="7" fillId="0" borderId="33" xfId="0" applyFont="1" applyFill="1" applyBorder="1"/>
    <xf numFmtId="3" fontId="7" fillId="0" borderId="22" xfId="0" applyNumberFormat="1" applyFont="1" applyFill="1" applyBorder="1"/>
    <xf numFmtId="0" fontId="6" fillId="0" borderId="110" xfId="0" applyFont="1" applyBorder="1"/>
    <xf numFmtId="0" fontId="3" fillId="0" borderId="110" xfId="0" applyFont="1" applyBorder="1" applyAlignment="1">
      <alignment horizontal="center"/>
    </xf>
    <xf numFmtId="0" fontId="2" fillId="0" borderId="111" xfId="0" applyFont="1" applyBorder="1"/>
    <xf numFmtId="0" fontId="2" fillId="0" borderId="112" xfId="0" applyFont="1" applyBorder="1"/>
    <xf numFmtId="0" fontId="1" fillId="0" borderId="112" xfId="0" applyFont="1" applyBorder="1" applyAlignment="1">
      <alignment horizontal="center"/>
    </xf>
    <xf numFmtId="0" fontId="7" fillId="0" borderId="113" xfId="0" applyFont="1" applyBorder="1" applyAlignment="1">
      <alignment horizontal="right" vertical="center"/>
    </xf>
    <xf numFmtId="0" fontId="34" fillId="3" borderId="82" xfId="0" applyFont="1" applyFill="1" applyBorder="1"/>
    <xf numFmtId="49" fontId="34" fillId="3" borderId="5" xfId="0" applyNumberFormat="1" applyFont="1" applyFill="1" applyBorder="1" applyAlignment="1">
      <alignment horizontal="left"/>
    </xf>
    <xf numFmtId="49" fontId="34" fillId="3" borderId="5" xfId="0" applyNumberFormat="1" applyFont="1" applyFill="1" applyBorder="1" applyAlignment="1">
      <alignment horizontal="center"/>
    </xf>
    <xf numFmtId="3" fontId="34" fillId="3" borderId="10" xfId="0" applyNumberFormat="1" applyFont="1" applyFill="1" applyBorder="1"/>
    <xf numFmtId="0" fontId="34" fillId="0" borderId="69" xfId="0" applyFont="1" applyBorder="1"/>
    <xf numFmtId="0" fontId="34" fillId="0" borderId="6" xfId="0" applyFont="1" applyBorder="1" applyAlignment="1">
      <alignment horizontal="left"/>
    </xf>
    <xf numFmtId="0" fontId="36" fillId="0" borderId="6" xfId="0" applyFont="1" applyBorder="1" applyAlignment="1">
      <alignment horizontal="center"/>
    </xf>
    <xf numFmtId="3" fontId="34" fillId="0" borderId="1" xfId="0" applyNumberFormat="1" applyFont="1" applyBorder="1"/>
    <xf numFmtId="0" fontId="36" fillId="0" borderId="69" xfId="0" applyFont="1" applyBorder="1"/>
    <xf numFmtId="0" fontId="36" fillId="0" borderId="7" xfId="0" applyFont="1" applyBorder="1" applyAlignment="1">
      <alignment horizontal="left"/>
    </xf>
    <xf numFmtId="0" fontId="36" fillId="0" borderId="6" xfId="0" applyFont="1" applyBorder="1" applyAlignment="1">
      <alignment horizontal="left"/>
    </xf>
    <xf numFmtId="3" fontId="36" fillId="0" borderId="1" xfId="0" applyNumberFormat="1" applyFont="1" applyBorder="1"/>
    <xf numFmtId="0" fontId="34" fillId="0" borderId="6" xfId="0" applyFont="1" applyBorder="1" applyAlignment="1">
      <alignment wrapText="1"/>
    </xf>
    <xf numFmtId="0" fontId="36" fillId="0" borderId="6" xfId="0" applyFont="1" applyBorder="1" applyAlignment="1">
      <alignment horizontal="left" wrapText="1"/>
    </xf>
    <xf numFmtId="3" fontId="14" fillId="0" borderId="1" xfId="0" applyNumberFormat="1" applyFont="1" applyBorder="1"/>
    <xf numFmtId="0" fontId="34" fillId="0" borderId="6" xfId="0" applyFont="1" applyBorder="1"/>
    <xf numFmtId="0" fontId="36" fillId="0" borderId="6" xfId="0" applyFont="1" applyBorder="1"/>
    <xf numFmtId="0" fontId="36" fillId="0" borderId="33" xfId="0" applyFont="1" applyBorder="1"/>
    <xf numFmtId="0" fontId="36" fillId="0" borderId="1" xfId="0" applyFont="1" applyBorder="1" applyAlignment="1">
      <alignment horizontal="left"/>
    </xf>
    <xf numFmtId="3" fontId="35" fillId="0" borderId="1" xfId="0" applyNumberFormat="1" applyFont="1" applyBorder="1"/>
    <xf numFmtId="164" fontId="34" fillId="0" borderId="69" xfId="0" applyNumberFormat="1" applyFont="1" applyBorder="1"/>
    <xf numFmtId="0" fontId="34" fillId="0" borderId="11" xfId="0" applyFont="1" applyBorder="1" applyAlignment="1">
      <alignment horizontal="left"/>
    </xf>
    <xf numFmtId="0" fontId="36" fillId="0" borderId="8" xfId="0" applyFont="1" applyBorder="1" applyAlignment="1">
      <alignment horizontal="left"/>
    </xf>
    <xf numFmtId="3" fontId="14" fillId="0" borderId="1" xfId="0" applyNumberFormat="1" applyFont="1" applyFill="1" applyBorder="1"/>
    <xf numFmtId="164" fontId="34" fillId="0" borderId="69" xfId="0" applyNumberFormat="1" applyFont="1" applyFill="1" applyBorder="1"/>
    <xf numFmtId="0" fontId="36" fillId="0" borderId="12" xfId="0" applyFont="1" applyFill="1" applyBorder="1" applyAlignment="1">
      <alignment horizontal="left"/>
    </xf>
    <xf numFmtId="0" fontId="36" fillId="0" borderId="13" xfId="0" applyFont="1" applyFill="1" applyBorder="1"/>
    <xf numFmtId="0" fontId="34" fillId="0" borderId="25" xfId="0" applyFont="1" applyFill="1" applyBorder="1" applyAlignment="1">
      <alignment horizontal="left"/>
    </xf>
    <xf numFmtId="0" fontId="36" fillId="0" borderId="11" xfId="0" applyFont="1" applyFill="1" applyBorder="1" applyAlignment="1">
      <alignment horizontal="left"/>
    </xf>
    <xf numFmtId="3" fontId="35" fillId="0" borderId="1" xfId="0" applyNumberFormat="1" applyFont="1" applyFill="1" applyBorder="1"/>
    <xf numFmtId="164" fontId="34" fillId="0" borderId="70" xfId="0" applyNumberFormat="1" applyFont="1" applyFill="1" applyBorder="1"/>
    <xf numFmtId="0" fontId="36" fillId="0" borderId="1" xfId="0" applyFont="1" applyFill="1" applyBorder="1" applyAlignment="1">
      <alignment horizontal="left"/>
    </xf>
    <xf numFmtId="0" fontId="36" fillId="0" borderId="1" xfId="0" applyFont="1" applyFill="1" applyBorder="1"/>
    <xf numFmtId="0" fontId="36" fillId="0" borderId="70" xfId="0" applyFont="1" applyFill="1" applyBorder="1"/>
    <xf numFmtId="0" fontId="34" fillId="3" borderId="69" xfId="0" applyFont="1" applyFill="1" applyBorder="1"/>
    <xf numFmtId="0" fontId="36" fillId="3" borderId="6" xfId="0" applyFont="1" applyFill="1" applyBorder="1" applyAlignment="1">
      <alignment horizontal="left"/>
    </xf>
    <xf numFmtId="0" fontId="36" fillId="3" borderId="6" xfId="0" applyFont="1" applyFill="1" applyBorder="1" applyAlignment="1">
      <alignment horizontal="center"/>
    </xf>
    <xf numFmtId="3" fontId="34" fillId="3" borderId="1" xfId="0" applyNumberFormat="1" applyFont="1" applyFill="1" applyBorder="1"/>
    <xf numFmtId="0" fontId="36" fillId="0" borderId="11" xfId="0" applyFont="1" applyBorder="1" applyAlignment="1">
      <alignment horizontal="left"/>
    </xf>
    <xf numFmtId="0" fontId="35" fillId="3" borderId="69" xfId="0" applyFont="1" applyFill="1" applyBorder="1"/>
    <xf numFmtId="0" fontId="35" fillId="3" borderId="6" xfId="0" applyFont="1" applyFill="1" applyBorder="1"/>
    <xf numFmtId="0" fontId="35" fillId="8" borderId="6" xfId="0" applyFont="1" applyFill="1" applyBorder="1"/>
    <xf numFmtId="0" fontId="14" fillId="4" borderId="24" xfId="0" applyFont="1" applyFill="1" applyBorder="1" applyAlignment="1">
      <alignment horizontal="left"/>
    </xf>
    <xf numFmtId="3" fontId="35" fillId="4" borderId="1" xfId="0" applyNumberFormat="1" applyFont="1" applyFill="1" applyBorder="1"/>
    <xf numFmtId="0" fontId="34" fillId="0" borderId="5" xfId="0" applyFont="1" applyBorder="1" applyAlignment="1">
      <alignment horizontal="left"/>
    </xf>
    <xf numFmtId="0" fontId="34" fillId="0" borderId="69" xfId="1" applyFont="1" applyBorder="1"/>
    <xf numFmtId="0" fontId="36" fillId="0" borderId="6" xfId="1" applyFont="1" applyBorder="1" applyAlignment="1">
      <alignment horizontal="left"/>
    </xf>
    <xf numFmtId="0" fontId="34" fillId="0" borderId="6" xfId="1" applyFont="1" applyBorder="1" applyAlignment="1">
      <alignment horizontal="left"/>
    </xf>
    <xf numFmtId="0" fontId="36" fillId="0" borderId="5" xfId="0" applyFont="1" applyBorder="1" applyAlignment="1">
      <alignment horizontal="left"/>
    </xf>
    <xf numFmtId="0" fontId="36" fillId="0" borderId="5" xfId="1" applyFont="1" applyBorder="1" applyAlignment="1">
      <alignment horizontal="left"/>
    </xf>
    <xf numFmtId="0" fontId="34" fillId="3" borderId="6" xfId="0" applyFont="1" applyFill="1" applyBorder="1" applyAlignment="1">
      <alignment horizontal="left"/>
    </xf>
    <xf numFmtId="0" fontId="34" fillId="3" borderId="5" xfId="0" applyFont="1" applyFill="1" applyBorder="1" applyAlignment="1">
      <alignment horizontal="left"/>
    </xf>
    <xf numFmtId="0" fontId="34" fillId="3" borderId="5" xfId="0" applyFont="1" applyFill="1" applyBorder="1"/>
    <xf numFmtId="0" fontId="34" fillId="3" borderId="5" xfId="0" applyFont="1" applyFill="1" applyBorder="1" applyAlignment="1">
      <alignment horizontal="center"/>
    </xf>
    <xf numFmtId="0" fontId="14" fillId="0" borderId="69" xfId="0" applyFont="1" applyBorder="1"/>
    <xf numFmtId="3" fontId="14" fillId="0" borderId="10" xfId="0" applyNumberFormat="1" applyFont="1" applyBorder="1"/>
    <xf numFmtId="3" fontId="36" fillId="0" borderId="1" xfId="0" applyNumberFormat="1" applyFont="1" applyFill="1" applyBorder="1"/>
    <xf numFmtId="0" fontId="34" fillId="0" borderId="7" xfId="0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34" fillId="0" borderId="8" xfId="0" applyFont="1" applyBorder="1" applyAlignment="1">
      <alignment horizontal="left"/>
    </xf>
    <xf numFmtId="0" fontId="36" fillId="0" borderId="12" xfId="0" applyFont="1" applyBorder="1" applyAlignment="1">
      <alignment horizontal="left"/>
    </xf>
    <xf numFmtId="0" fontId="36" fillId="0" borderId="13" xfId="0" applyFont="1" applyBorder="1"/>
    <xf numFmtId="0" fontId="34" fillId="0" borderId="25" xfId="0" applyFont="1" applyBorder="1" applyAlignment="1">
      <alignment horizontal="left"/>
    </xf>
    <xf numFmtId="164" fontId="34" fillId="0" borderId="70" xfId="0" applyNumberFormat="1" applyFont="1" applyBorder="1"/>
    <xf numFmtId="0" fontId="36" fillId="0" borderId="1" xfId="0" applyFont="1" applyBorder="1"/>
    <xf numFmtId="0" fontId="36" fillId="0" borderId="70" xfId="0" applyFont="1" applyBorder="1"/>
    <xf numFmtId="3" fontId="34" fillId="2" borderId="1" xfId="0" applyNumberFormat="1" applyFont="1" applyFill="1" applyBorder="1"/>
    <xf numFmtId="3" fontId="14" fillId="0" borderId="6" xfId="0" applyNumberFormat="1" applyFont="1" applyBorder="1"/>
    <xf numFmtId="3" fontId="36" fillId="0" borderId="1" xfId="0" applyNumberFormat="1" applyFont="1" applyBorder="1" applyAlignment="1">
      <alignment horizontal="right"/>
    </xf>
    <xf numFmtId="3" fontId="35" fillId="0" borderId="1" xfId="0" applyNumberFormat="1" applyFont="1" applyBorder="1" applyAlignment="1">
      <alignment horizontal="right" wrapText="1"/>
    </xf>
    <xf numFmtId="0" fontId="34" fillId="3" borderId="6" xfId="0" applyFont="1" applyFill="1" applyBorder="1" applyAlignment="1">
      <alignment horizontal="center"/>
    </xf>
    <xf numFmtId="164" fontId="36" fillId="0" borderId="6" xfId="0" applyNumberFormat="1" applyFont="1" applyBorder="1" applyAlignment="1">
      <alignment horizontal="left"/>
    </xf>
    <xf numFmtId="3" fontId="14" fillId="0" borderId="7" xfId="0" applyNumberFormat="1" applyFont="1" applyBorder="1"/>
    <xf numFmtId="164" fontId="36" fillId="0" borderId="69" xfId="0" applyNumberFormat="1" applyFont="1" applyBorder="1"/>
    <xf numFmtId="3" fontId="34" fillId="3" borderId="5" xfId="0" applyNumberFormat="1" applyFont="1" applyFill="1" applyBorder="1" applyAlignment="1">
      <alignment horizontal="right"/>
    </xf>
    <xf numFmtId="3" fontId="35" fillId="3" borderId="1" xfId="0" applyNumberFormat="1" applyFont="1" applyFill="1" applyBorder="1"/>
    <xf numFmtId="0" fontId="34" fillId="0" borderId="6" xfId="0" applyFont="1" applyBorder="1" applyAlignment="1">
      <alignment horizontal="center"/>
    </xf>
    <xf numFmtId="3" fontId="35" fillId="0" borderId="12" xfId="0" applyNumberFormat="1" applyFont="1" applyBorder="1"/>
    <xf numFmtId="0" fontId="36" fillId="0" borderId="0" xfId="0" applyFont="1" applyBorder="1" applyAlignment="1">
      <alignment horizontal="left"/>
    </xf>
    <xf numFmtId="0" fontId="34" fillId="4" borderId="69" xfId="0" applyFont="1" applyFill="1" applyBorder="1"/>
    <xf numFmtId="0" fontId="34" fillId="4" borderId="6" xfId="0" applyFont="1" applyFill="1" applyBorder="1" applyAlignment="1">
      <alignment horizontal="left"/>
    </xf>
    <xf numFmtId="3" fontId="14" fillId="0" borderId="13" xfId="0" applyNumberFormat="1" applyFont="1" applyBorder="1"/>
    <xf numFmtId="0" fontId="36" fillId="0" borderId="33" xfId="0" applyFont="1" applyBorder="1" applyAlignment="1">
      <alignment horizontal="left"/>
    </xf>
    <xf numFmtId="0" fontId="36" fillId="0" borderId="82" xfId="0" applyFont="1" applyBorder="1" applyAlignment="1">
      <alignment horizontal="left"/>
    </xf>
    <xf numFmtId="0" fontId="36" fillId="0" borderId="0" xfId="0" applyFont="1"/>
    <xf numFmtId="0" fontId="37" fillId="0" borderId="6" xfId="0" applyFont="1" applyBorder="1" applyAlignment="1">
      <alignment horizontal="left"/>
    </xf>
    <xf numFmtId="0" fontId="34" fillId="4" borderId="6" xfId="1" applyFont="1" applyFill="1" applyBorder="1" applyAlignment="1">
      <alignment horizontal="center"/>
    </xf>
    <xf numFmtId="0" fontId="34" fillId="0" borderId="69" xfId="0" applyFont="1" applyBorder="1" applyAlignment="1">
      <alignment horizontal="left"/>
    </xf>
    <xf numFmtId="3" fontId="35" fillId="0" borderId="7" xfId="0" applyNumberFormat="1" applyFont="1" applyBorder="1"/>
    <xf numFmtId="0" fontId="36" fillId="0" borderId="70" xfId="0" applyFont="1" applyBorder="1" applyAlignment="1">
      <alignment horizontal="left"/>
    </xf>
    <xf numFmtId="0" fontId="34" fillId="0" borderId="70" xfId="0" applyFont="1" applyBorder="1" applyAlignment="1">
      <alignment horizontal="left"/>
    </xf>
    <xf numFmtId="0" fontId="34" fillId="0" borderId="20" xfId="0" applyFont="1" applyBorder="1"/>
    <xf numFmtId="0" fontId="0" fillId="0" borderId="20" xfId="0" applyFont="1" applyBorder="1"/>
    <xf numFmtId="0" fontId="0" fillId="0" borderId="8" xfId="0" applyFont="1" applyBorder="1"/>
    <xf numFmtId="0" fontId="36" fillId="0" borderId="69" xfId="0" applyFont="1" applyBorder="1" applyAlignment="1">
      <alignment horizontal="left"/>
    </xf>
    <xf numFmtId="3" fontId="35" fillId="0" borderId="22" xfId="0" applyNumberFormat="1" applyFont="1" applyBorder="1"/>
    <xf numFmtId="0" fontId="36" fillId="0" borderId="61" xfId="0" applyFont="1" applyBorder="1"/>
    <xf numFmtId="3" fontId="14" fillId="0" borderId="22" xfId="0" applyNumberFormat="1" applyFont="1" applyBorder="1"/>
    <xf numFmtId="0" fontId="37" fillId="0" borderId="8" xfId="0" applyFont="1" applyBorder="1" applyAlignment="1">
      <alignment horizontal="left"/>
    </xf>
    <xf numFmtId="0" fontId="14" fillId="0" borderId="33" xfId="0" applyFont="1" applyBorder="1"/>
    <xf numFmtId="3" fontId="14" fillId="0" borderId="23" xfId="0" applyNumberFormat="1" applyFont="1" applyBorder="1"/>
    <xf numFmtId="0" fontId="36" fillId="3" borderId="7" xfId="0" applyFont="1" applyFill="1" applyBorder="1" applyAlignment="1">
      <alignment horizontal="left"/>
    </xf>
    <xf numFmtId="3" fontId="35" fillId="3" borderId="14" xfId="1" applyNumberFormat="1" applyFont="1" applyFill="1" applyBorder="1"/>
    <xf numFmtId="3" fontId="35" fillId="5" borderId="1" xfId="1" applyNumberFormat="1" applyFont="1" applyFill="1" applyBorder="1"/>
    <xf numFmtId="0" fontId="36" fillId="0" borderId="33" xfId="1" applyFont="1" applyBorder="1"/>
    <xf numFmtId="0" fontId="36" fillId="0" borderId="1" xfId="1" applyFont="1" applyBorder="1" applyAlignment="1">
      <alignment horizontal="left"/>
    </xf>
    <xf numFmtId="0" fontId="36" fillId="5" borderId="1" xfId="1" applyFont="1" applyFill="1" applyBorder="1" applyAlignment="1">
      <alignment horizontal="left"/>
    </xf>
    <xf numFmtId="3" fontId="14" fillId="5" borderId="1" xfId="1" applyNumberFormat="1" applyFont="1" applyFill="1" applyBorder="1"/>
    <xf numFmtId="0" fontId="36" fillId="3" borderId="83" xfId="0" applyFont="1" applyFill="1" applyBorder="1"/>
    <xf numFmtId="0" fontId="36" fillId="3" borderId="18" xfId="0" applyFont="1" applyFill="1" applyBorder="1" applyAlignment="1">
      <alignment horizontal="left"/>
    </xf>
    <xf numFmtId="0" fontId="34" fillId="3" borderId="18" xfId="0" applyFont="1" applyFill="1" applyBorder="1" applyAlignment="1">
      <alignment horizontal="left"/>
    </xf>
    <xf numFmtId="3" fontId="35" fillId="3" borderId="10" xfId="0" applyNumberFormat="1" applyFont="1" applyFill="1" applyBorder="1"/>
    <xf numFmtId="0" fontId="34" fillId="2" borderId="33" xfId="0" applyFont="1" applyFill="1" applyBorder="1" applyAlignment="1">
      <alignment horizontal="center"/>
    </xf>
    <xf numFmtId="0" fontId="34" fillId="2" borderId="1" xfId="0" applyFont="1" applyFill="1" applyBorder="1"/>
    <xf numFmtId="3" fontId="14" fillId="2" borderId="1" xfId="0" applyNumberFormat="1" applyFont="1" applyFill="1" applyBorder="1"/>
    <xf numFmtId="0" fontId="34" fillId="2" borderId="82" xfId="0" applyFont="1" applyFill="1" applyBorder="1"/>
    <xf numFmtId="0" fontId="34" fillId="2" borderId="5" xfId="0" applyFont="1" applyFill="1" applyBorder="1" applyAlignment="1">
      <alignment horizontal="left"/>
    </xf>
    <xf numFmtId="0" fontId="34" fillId="2" borderId="16" xfId="0" applyFont="1" applyFill="1" applyBorder="1" applyAlignment="1">
      <alignment horizontal="left"/>
    </xf>
    <xf numFmtId="3" fontId="35" fillId="2" borderId="10" xfId="0" applyNumberFormat="1" applyFont="1" applyFill="1" applyBorder="1"/>
    <xf numFmtId="0" fontId="34" fillId="2" borderId="69" xfId="0" applyFont="1" applyFill="1" applyBorder="1"/>
    <xf numFmtId="0" fontId="34" fillId="2" borderId="6" xfId="0" applyFont="1" applyFill="1" applyBorder="1" applyAlignment="1">
      <alignment horizontal="left"/>
    </xf>
    <xf numFmtId="0" fontId="34" fillId="2" borderId="6" xfId="0" applyFont="1" applyFill="1" applyBorder="1" applyAlignment="1">
      <alignment wrapText="1"/>
    </xf>
    <xf numFmtId="0" fontId="34" fillId="2" borderId="7" xfId="0" applyFont="1" applyFill="1" applyBorder="1" applyAlignment="1">
      <alignment horizontal="left"/>
    </xf>
    <xf numFmtId="3" fontId="35" fillId="2" borderId="108" xfId="0" applyNumberFormat="1" applyFont="1" applyFill="1" applyBorder="1"/>
    <xf numFmtId="3" fontId="34" fillId="2" borderId="7" xfId="0" applyNumberFormat="1" applyFont="1" applyFill="1" applyBorder="1" applyAlignment="1">
      <alignment horizontal="left"/>
    </xf>
    <xf numFmtId="0" fontId="34" fillId="2" borderId="84" xfId="0" applyFont="1" applyFill="1" applyBorder="1"/>
    <xf numFmtId="0" fontId="34" fillId="2" borderId="11" xfId="0" applyFont="1" applyFill="1" applyBorder="1" applyAlignment="1">
      <alignment horizontal="left"/>
    </xf>
    <xf numFmtId="3" fontId="34" fillId="2" borderId="12" xfId="0" applyNumberFormat="1" applyFont="1" applyFill="1" applyBorder="1" applyAlignment="1">
      <alignment horizontal="left"/>
    </xf>
    <xf numFmtId="0" fontId="34" fillId="2" borderId="33" xfId="0" applyFont="1" applyFill="1" applyBorder="1"/>
    <xf numFmtId="0" fontId="34" fillId="2" borderId="1" xfId="0" applyFont="1" applyFill="1" applyBorder="1" applyAlignment="1">
      <alignment horizontal="left"/>
    </xf>
    <xf numFmtId="0" fontId="34" fillId="2" borderId="17" xfId="0" applyFont="1" applyFill="1" applyBorder="1" applyAlignment="1">
      <alignment horizontal="left"/>
    </xf>
    <xf numFmtId="0" fontId="34" fillId="2" borderId="78" xfId="0" applyFont="1" applyFill="1" applyBorder="1"/>
    <xf numFmtId="0" fontId="34" fillId="2" borderId="85" xfId="0" applyFont="1" applyFill="1" applyBorder="1" applyAlignment="1">
      <alignment horizontal="left"/>
    </xf>
    <xf numFmtId="0" fontId="34" fillId="2" borderId="86" xfId="0" applyFont="1" applyFill="1" applyBorder="1" applyAlignment="1">
      <alignment horizontal="left"/>
    </xf>
    <xf numFmtId="3" fontId="35" fillId="2" borderId="107" xfId="0" applyNumberFormat="1" applyFont="1" applyFill="1" applyBorder="1"/>
    <xf numFmtId="0" fontId="34" fillId="0" borderId="82" xfId="0" applyFont="1" applyBorder="1"/>
    <xf numFmtId="3" fontId="35" fillId="5" borderId="10" xfId="1" applyNumberFormat="1" applyFont="1" applyFill="1" applyBorder="1"/>
    <xf numFmtId="0" fontId="34" fillId="3" borderId="84" xfId="1" applyFont="1" applyFill="1" applyBorder="1"/>
    <xf numFmtId="0" fontId="34" fillId="3" borderId="11" xfId="1" applyFont="1" applyFill="1" applyBorder="1" applyAlignment="1">
      <alignment horizontal="left"/>
    </xf>
    <xf numFmtId="0" fontId="36" fillId="3" borderId="11" xfId="1" applyFont="1" applyFill="1" applyBorder="1" applyAlignment="1">
      <alignment horizontal="left"/>
    </xf>
    <xf numFmtId="0" fontId="36" fillId="0" borderId="1" xfId="1" applyFont="1" applyFill="1" applyBorder="1" applyAlignment="1">
      <alignment horizontal="left"/>
    </xf>
    <xf numFmtId="3" fontId="35" fillId="0" borderId="1" xfId="1" applyNumberFormat="1" applyFont="1" applyFill="1" applyBorder="1"/>
    <xf numFmtId="0" fontId="34" fillId="0" borderId="16" xfId="0" applyFont="1" applyBorder="1" applyAlignment="1">
      <alignment horizontal="left"/>
    </xf>
    <xf numFmtId="3" fontId="14" fillId="0" borderId="1" xfId="1" applyNumberFormat="1" applyFont="1" applyFill="1" applyBorder="1"/>
    <xf numFmtId="3" fontId="3" fillId="4" borderId="68" xfId="0" applyNumberFormat="1" applyFont="1" applyFill="1" applyBorder="1" applyAlignment="1">
      <alignment vertical="center"/>
    </xf>
    <xf numFmtId="3" fontId="14" fillId="0" borderId="10" xfId="1" applyNumberFormat="1" applyFont="1" applyFill="1" applyBorder="1"/>
    <xf numFmtId="0" fontId="34" fillId="0" borderId="11" xfId="0" applyFont="1" applyBorder="1"/>
    <xf numFmtId="0" fontId="34" fillId="0" borderId="70" xfId="1" applyFont="1" applyBorder="1"/>
    <xf numFmtId="0" fontId="34" fillId="0" borderId="11" xfId="1" applyFont="1" applyBorder="1" applyAlignment="1">
      <alignment horizontal="left"/>
    </xf>
    <xf numFmtId="0" fontId="34" fillId="0" borderId="1" xfId="1" applyFont="1" applyBorder="1" applyAlignment="1">
      <alignment horizontal="left"/>
    </xf>
    <xf numFmtId="0" fontId="0" fillId="0" borderId="17" xfId="0" applyFont="1" applyBorder="1"/>
    <xf numFmtId="0" fontId="34" fillId="0" borderId="17" xfId="0" applyFont="1" applyBorder="1" applyAlignment="1">
      <alignment horizontal="left"/>
    </xf>
    <xf numFmtId="0" fontId="36" fillId="0" borderId="17" xfId="1" applyFont="1" applyBorder="1" applyAlignment="1">
      <alignment horizontal="left"/>
    </xf>
    <xf numFmtId="0" fontId="34" fillId="3" borderId="19" xfId="0" applyFont="1" applyFill="1" applyBorder="1" applyAlignment="1">
      <alignment horizontal="left"/>
    </xf>
    <xf numFmtId="0" fontId="34" fillId="3" borderId="1" xfId="0" applyFont="1" applyFill="1" applyBorder="1" applyAlignment="1">
      <alignment horizontal="center"/>
    </xf>
    <xf numFmtId="3" fontId="35" fillId="0" borderId="10" xfId="1" applyNumberFormat="1" applyFont="1" applyFill="1" applyBorder="1"/>
    <xf numFmtId="0" fontId="9" fillId="4" borderId="67" xfId="0" applyFont="1" applyFill="1" applyBorder="1"/>
    <xf numFmtId="0" fontId="9" fillId="4" borderId="4" xfId="0" applyFont="1" applyFill="1" applyBorder="1"/>
    <xf numFmtId="0" fontId="9" fillId="4" borderId="70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7" fillId="0" borderId="59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60" xfId="0" applyFont="1" applyBorder="1" applyAlignment="1">
      <alignment horizontal="right" vertical="center"/>
    </xf>
    <xf numFmtId="0" fontId="7" fillId="0" borderId="6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62" xfId="0" applyFont="1" applyBorder="1" applyAlignment="1">
      <alignment horizontal="right" vertical="center"/>
    </xf>
    <xf numFmtId="0" fontId="8" fillId="0" borderId="6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wrapText="1"/>
    </xf>
    <xf numFmtId="0" fontId="8" fillId="0" borderId="65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4" fillId="0" borderId="97" xfId="0" applyFont="1" applyBorder="1"/>
    <xf numFmtId="0" fontId="0" fillId="0" borderId="98" xfId="0" applyBorder="1"/>
    <xf numFmtId="0" fontId="0" fillId="0" borderId="99" xfId="0" applyBorder="1"/>
    <xf numFmtId="0" fontId="2" fillId="0" borderId="59" xfId="0" applyFont="1" applyBorder="1" applyAlignment="1">
      <alignment horizontal="right"/>
    </xf>
    <xf numFmtId="0" fontId="6" fillId="0" borderId="28" xfId="0" applyFont="1" applyBorder="1"/>
    <xf numFmtId="0" fontId="6" fillId="0" borderId="109" xfId="0" applyFont="1" applyBorder="1"/>
    <xf numFmtId="0" fontId="3" fillId="0" borderId="61" xfId="0" applyFont="1" applyBorder="1" applyAlignment="1">
      <alignment horizontal="center"/>
    </xf>
    <xf numFmtId="0" fontId="6" fillId="0" borderId="0" xfId="0" applyFont="1" applyBorder="1"/>
    <xf numFmtId="0" fontId="6" fillId="0" borderId="110" xfId="0" applyFont="1" applyBorder="1"/>
    <xf numFmtId="0" fontId="3" fillId="0" borderId="59" xfId="0" applyFont="1" applyBorder="1" applyAlignment="1">
      <alignment horizontal="left" vertical="center"/>
    </xf>
    <xf numFmtId="0" fontId="5" fillId="0" borderId="28" xfId="0" applyFont="1" applyBorder="1"/>
    <xf numFmtId="0" fontId="5" fillId="0" borderId="29" xfId="0" applyFont="1" applyBorder="1"/>
    <xf numFmtId="0" fontId="5" fillId="0" borderId="61" xfId="0" applyFont="1" applyBorder="1"/>
    <xf numFmtId="0" fontId="5" fillId="0" borderId="0" xfId="0" applyFont="1" applyBorder="1"/>
    <xf numFmtId="0" fontId="5" fillId="0" borderId="26" xfId="0" applyFont="1" applyBorder="1"/>
    <xf numFmtId="0" fontId="4" fillId="0" borderId="30" xfId="0" applyFont="1" applyBorder="1" applyAlignment="1">
      <alignment horizontal="center" vertical="center" wrapText="1"/>
    </xf>
    <xf numFmtId="0" fontId="5" fillId="0" borderId="32" xfId="0" applyFont="1" applyBorder="1"/>
    <xf numFmtId="0" fontId="3" fillId="0" borderId="6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/>
    <xf numFmtId="0" fontId="7" fillId="0" borderId="75" xfId="0" applyFont="1" applyBorder="1" applyAlignment="1">
      <alignment horizontal="center" vertical="center" wrapText="1"/>
    </xf>
    <xf numFmtId="0" fontId="0" fillId="0" borderId="32" xfId="0" applyBorder="1"/>
    <xf numFmtId="0" fontId="0" fillId="0" borderId="76" xfId="0" applyBorder="1"/>
    <xf numFmtId="0" fontId="0" fillId="0" borderId="28" xfId="0" applyBorder="1" applyAlignment="1">
      <alignment horizontal="right"/>
    </xf>
    <xf numFmtId="0" fontId="0" fillId="0" borderId="60" xfId="0" applyBorder="1" applyAlignment="1">
      <alignment horizontal="right"/>
    </xf>
    <xf numFmtId="0" fontId="9" fillId="0" borderId="0" xfId="0" applyFont="1" applyBorder="1" applyAlignment="1">
      <alignment horizontal="center"/>
    </xf>
    <xf numFmtId="0" fontId="0" fillId="0" borderId="0" xfId="0" applyBorder="1"/>
    <xf numFmtId="0" fontId="0" fillId="0" borderId="62" xfId="0" applyBorder="1"/>
    <xf numFmtId="0" fontId="39" fillId="0" borderId="61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39" fillId="0" borderId="62" xfId="0" applyFont="1" applyBorder="1" applyAlignment="1">
      <alignment horizontal="center"/>
    </xf>
    <xf numFmtId="0" fontId="0" fillId="0" borderId="61" xfId="0" applyBorder="1"/>
    <xf numFmtId="0" fontId="7" fillId="0" borderId="0" xfId="0" applyFont="1" applyBorder="1" applyAlignment="1">
      <alignment horizontal="right"/>
    </xf>
    <xf numFmtId="0" fontId="5" fillId="0" borderId="62" xfId="0" applyFont="1" applyBorder="1"/>
    <xf numFmtId="0" fontId="9" fillId="0" borderId="74" xfId="0" applyFont="1" applyBorder="1" applyAlignment="1">
      <alignment wrapText="1"/>
    </xf>
    <xf numFmtId="0" fontId="9" fillId="0" borderId="31" xfId="0" applyFont="1" applyBorder="1" applyAlignment="1">
      <alignment wrapText="1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3" fontId="7" fillId="0" borderId="2" xfId="0" applyNumberFormat="1" applyFont="1" applyBorder="1" applyAlignment="1">
      <alignment horizontal="center" vertical="center" wrapText="1"/>
    </xf>
    <xf numFmtId="3" fontId="5" fillId="0" borderId="9" xfId="0" applyNumberFormat="1" applyFont="1" applyBorder="1"/>
    <xf numFmtId="0" fontId="14" fillId="0" borderId="2" xfId="0" applyFont="1" applyBorder="1" applyAlignment="1">
      <alignment horizontal="center" vertical="center" wrapText="1"/>
    </xf>
    <xf numFmtId="0" fontId="15" fillId="0" borderId="9" xfId="0" applyFont="1" applyBorder="1"/>
    <xf numFmtId="0" fontId="36" fillId="0" borderId="106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0" fontId="0" fillId="0" borderId="100" xfId="0" applyFont="1" applyBorder="1" applyAlignment="1">
      <alignment horizontal="left"/>
    </xf>
    <xf numFmtId="0" fontId="34" fillId="2" borderId="6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>
      <alignment horizontal="right" vertical="center"/>
    </xf>
    <xf numFmtId="0" fontId="0" fillId="0" borderId="0" xfId="0" applyFont="1" applyBorder="1" applyAlignment="1"/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/>
    <xf numFmtId="0" fontId="3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/>
    </xf>
    <xf numFmtId="0" fontId="34" fillId="4" borderId="70" xfId="1" applyFont="1" applyFill="1" applyBorder="1"/>
    <xf numFmtId="0" fontId="0" fillId="4" borderId="20" xfId="0" applyFont="1" applyFill="1" applyBorder="1"/>
    <xf numFmtId="0" fontId="0" fillId="4" borderId="21" xfId="0" applyFont="1" applyFill="1" applyBorder="1"/>
    <xf numFmtId="0" fontId="36" fillId="0" borderId="7" xfId="0" applyFont="1" applyBorder="1" applyAlignment="1">
      <alignment horizontal="left" wrapText="1"/>
    </xf>
    <xf numFmtId="0" fontId="36" fillId="0" borderId="100" xfId="0" applyFont="1" applyBorder="1" applyAlignment="1">
      <alignment horizontal="left" wrapText="1"/>
    </xf>
    <xf numFmtId="0" fontId="34" fillId="4" borderId="70" xfId="1" applyFont="1" applyFill="1" applyBorder="1" applyAlignment="1">
      <alignment horizontal="left"/>
    </xf>
    <xf numFmtId="0" fontId="38" fillId="4" borderId="20" xfId="0" applyFont="1" applyFill="1" applyBorder="1" applyAlignment="1">
      <alignment horizontal="left"/>
    </xf>
    <xf numFmtId="0" fontId="38" fillId="4" borderId="8" xfId="0" applyFont="1" applyFill="1" applyBorder="1" applyAlignment="1">
      <alignment horizontal="left"/>
    </xf>
    <xf numFmtId="3" fontId="2" fillId="0" borderId="75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/>
    <xf numFmtId="3" fontId="2" fillId="0" borderId="76" xfId="0" applyNumberFormat="1" applyFont="1" applyBorder="1"/>
    <xf numFmtId="0" fontId="1" fillId="0" borderId="74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77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9" xfId="0" applyNumberFormat="1" applyFont="1" applyBorder="1"/>
    <xf numFmtId="3" fontId="2" fillId="0" borderId="18" xfId="0" applyNumberFormat="1" applyFont="1" applyBorder="1"/>
    <xf numFmtId="3" fontId="1" fillId="0" borderId="9" xfId="0" applyNumberFormat="1" applyFont="1" applyBorder="1" applyAlignment="1"/>
    <xf numFmtId="3" fontId="1" fillId="0" borderId="18" xfId="0" applyNumberFormat="1" applyFont="1" applyBorder="1" applyAlignment="1"/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0" fontId="9" fillId="0" borderId="102" xfId="0" applyFont="1" applyBorder="1" applyAlignment="1">
      <alignment horizontal="center" vertical="center"/>
    </xf>
    <xf numFmtId="0" fontId="7" fillId="0" borderId="88" xfId="0" applyFont="1" applyBorder="1"/>
    <xf numFmtId="0" fontId="8" fillId="0" borderId="103" xfId="0" applyFont="1" applyBorder="1" applyAlignment="1">
      <alignment horizontal="center" vertical="center" wrapText="1"/>
    </xf>
    <xf numFmtId="0" fontId="7" fillId="0" borderId="89" xfId="0" applyFont="1" applyBorder="1"/>
    <xf numFmtId="0" fontId="16" fillId="0" borderId="59" xfId="0" applyFont="1" applyBorder="1" applyAlignment="1">
      <alignment horizontal="right"/>
    </xf>
    <xf numFmtId="0" fontId="6" fillId="0" borderId="60" xfId="0" applyFont="1" applyBorder="1" applyAlignment="1"/>
    <xf numFmtId="0" fontId="1" fillId="0" borderId="62" xfId="0" applyFont="1" applyBorder="1" applyAlignment="1"/>
    <xf numFmtId="0" fontId="9" fillId="0" borderId="61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10" fillId="0" borderId="61" xfId="0" applyFont="1" applyBorder="1" applyAlignment="1">
      <alignment horizontal="right"/>
    </xf>
    <xf numFmtId="0" fontId="33" fillId="0" borderId="0" xfId="0" applyFont="1" applyAlignment="1">
      <alignment horizontal="center"/>
    </xf>
    <xf numFmtId="0" fontId="9" fillId="0" borderId="3" xfId="0" applyFont="1" applyBorder="1"/>
    <xf numFmtId="0" fontId="2" fillId="0" borderId="8" xfId="0" applyFont="1" applyBorder="1"/>
    <xf numFmtId="0" fontId="9" fillId="0" borderId="20" xfId="0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Border="1" applyAlignment="1"/>
    <xf numFmtId="0" fontId="9" fillId="0" borderId="24" xfId="0" applyFont="1" applyBorder="1" applyAlignment="1">
      <alignment horizontal="center" vertical="center"/>
    </xf>
    <xf numFmtId="0" fontId="2" fillId="0" borderId="24" xfId="0" applyFont="1" applyBorder="1"/>
    <xf numFmtId="0" fontId="2" fillId="0" borderId="0" xfId="0" applyFont="1" applyBorder="1"/>
    <xf numFmtId="0" fontId="2" fillId="0" borderId="3" xfId="0" applyFont="1" applyBorder="1"/>
    <xf numFmtId="0" fontId="4" fillId="0" borderId="13" xfId="0" applyFont="1" applyBorder="1" applyAlignment="1">
      <alignment horizontal="center" wrapText="1"/>
    </xf>
    <xf numFmtId="0" fontId="0" fillId="0" borderId="10" xfId="0" applyFont="1" applyBorder="1" applyAlignment="1"/>
    <xf numFmtId="0" fontId="4" fillId="0" borderId="25" xfId="0" applyFont="1" applyBorder="1" applyAlignment="1">
      <alignment horizontal="center" wrapText="1"/>
    </xf>
    <xf numFmtId="0" fontId="0" fillId="0" borderId="47" xfId="0" applyFont="1" applyBorder="1" applyAlignment="1"/>
    <xf numFmtId="0" fontId="4" fillId="0" borderId="11" xfId="0" applyFont="1" applyBorder="1" applyAlignment="1">
      <alignment horizontal="center" wrapText="1"/>
    </xf>
    <xf numFmtId="0" fontId="2" fillId="0" borderId="9" xfId="0" applyFont="1" applyBorder="1"/>
    <xf numFmtId="0" fontId="19" fillId="0" borderId="0" xfId="0" applyFont="1" applyAlignment="1">
      <alignment horizontal="right" vertical="center"/>
    </xf>
    <xf numFmtId="0" fontId="18" fillId="0" borderId="0" xfId="0" applyFont="1" applyAlignment="1"/>
    <xf numFmtId="0" fontId="0" fillId="0" borderId="0" xfId="0" applyFont="1" applyAlignment="1"/>
    <xf numFmtId="0" fontId="21" fillId="0" borderId="0" xfId="2" applyFont="1" applyFill="1" applyAlignment="1" applyProtection="1">
      <alignment horizontal="center"/>
    </xf>
    <xf numFmtId="0" fontId="23" fillId="0" borderId="1" xfId="2" applyFont="1" applyFill="1" applyBorder="1" applyAlignment="1" applyProtection="1">
      <alignment horizontal="left" vertical="center" indent="1"/>
    </xf>
    <xf numFmtId="0" fontId="25" fillId="0" borderId="1" xfId="2" applyFont="1" applyFill="1" applyBorder="1" applyAlignment="1" applyProtection="1">
      <alignment horizontal="left" vertical="center" indent="1"/>
    </xf>
    <xf numFmtId="0" fontId="0" fillId="0" borderId="0" xfId="0" applyAlignment="1"/>
    <xf numFmtId="0" fontId="0" fillId="0" borderId="28" xfId="0" applyFont="1" applyBorder="1" applyAlignment="1"/>
    <xf numFmtId="0" fontId="0" fillId="0" borderId="60" xfId="0" applyFont="1" applyBorder="1" applyAlignment="1"/>
    <xf numFmtId="0" fontId="8" fillId="0" borderId="61" xfId="4" applyFont="1" applyBorder="1" applyAlignment="1">
      <alignment horizontal="center" wrapText="1"/>
    </xf>
    <xf numFmtId="0" fontId="8" fillId="0" borderId="0" xfId="4" applyFont="1" applyBorder="1" applyAlignment="1">
      <alignment horizontal="center" wrapText="1"/>
    </xf>
    <xf numFmtId="0" fontId="8" fillId="0" borderId="62" xfId="4" applyFont="1" applyBorder="1" applyAlignment="1">
      <alignment horizontal="center" wrapText="1"/>
    </xf>
    <xf numFmtId="0" fontId="30" fillId="0" borderId="28" xfId="4" applyFont="1" applyFill="1" applyBorder="1" applyAlignment="1">
      <alignment horizontal="justify" vertical="center" wrapText="1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view="pageBreakPreview" zoomScaleNormal="100" zoomScaleSheetLayoutView="100" workbookViewId="0">
      <selection activeCell="A4" sqref="A4:C4"/>
    </sheetView>
  </sheetViews>
  <sheetFormatPr defaultRowHeight="15" x14ac:dyDescent="0.25"/>
  <cols>
    <col min="1" max="1" width="4.7109375" customWidth="1"/>
    <col min="2" max="2" width="47" customWidth="1"/>
    <col min="3" max="3" width="21.28515625" customWidth="1"/>
  </cols>
  <sheetData>
    <row r="1" spans="1:3" ht="15" customHeight="1" x14ac:dyDescent="0.25">
      <c r="A1" s="406"/>
      <c r="B1" s="407"/>
      <c r="C1" s="408"/>
    </row>
    <row r="2" spans="1:3" ht="15.75" x14ac:dyDescent="0.25">
      <c r="A2" s="409"/>
      <c r="B2" s="410"/>
      <c r="C2" s="411"/>
    </row>
    <row r="3" spans="1:3" ht="15.75" x14ac:dyDescent="0.25">
      <c r="A3" s="412" t="s">
        <v>0</v>
      </c>
      <c r="B3" s="413"/>
      <c r="C3" s="414"/>
    </row>
    <row r="4" spans="1:3" ht="15.75" customHeight="1" x14ac:dyDescent="0.25">
      <c r="A4" s="412" t="s">
        <v>414</v>
      </c>
      <c r="B4" s="413"/>
      <c r="C4" s="414"/>
    </row>
    <row r="5" spans="1:3" ht="15.75" x14ac:dyDescent="0.25">
      <c r="A5" s="113"/>
      <c r="B5" s="114"/>
      <c r="C5" s="115"/>
    </row>
    <row r="6" spans="1:3" ht="15.75" x14ac:dyDescent="0.25">
      <c r="A6" s="116"/>
      <c r="B6" s="117"/>
      <c r="C6" s="118" t="s">
        <v>1</v>
      </c>
    </row>
    <row r="7" spans="1:3" ht="15" customHeight="1" x14ac:dyDescent="0.25">
      <c r="A7" s="415" t="s">
        <v>232</v>
      </c>
      <c r="B7" s="416"/>
      <c r="C7" s="419" t="s">
        <v>158</v>
      </c>
    </row>
    <row r="8" spans="1:3" ht="15" customHeight="1" x14ac:dyDescent="0.25">
      <c r="A8" s="417"/>
      <c r="B8" s="418"/>
      <c r="C8" s="420"/>
    </row>
    <row r="9" spans="1:3" x14ac:dyDescent="0.25">
      <c r="A9" s="119">
        <v>1</v>
      </c>
      <c r="B9" s="28">
        <v>2</v>
      </c>
      <c r="C9" s="120">
        <v>3</v>
      </c>
    </row>
    <row r="10" spans="1:3" ht="15.75" x14ac:dyDescent="0.25">
      <c r="A10" s="402" t="s">
        <v>233</v>
      </c>
      <c r="B10" s="403"/>
      <c r="C10" s="121">
        <f>SUM(C11:C14)</f>
        <v>143700936</v>
      </c>
    </row>
    <row r="11" spans="1:3" ht="15.75" x14ac:dyDescent="0.25">
      <c r="A11" s="122" t="s">
        <v>159</v>
      </c>
      <c r="B11" s="29" t="s">
        <v>160</v>
      </c>
      <c r="C11" s="123">
        <v>88536396</v>
      </c>
    </row>
    <row r="12" spans="1:3" ht="15.75" x14ac:dyDescent="0.25">
      <c r="A12" s="122" t="s">
        <v>189</v>
      </c>
      <c r="B12" s="29" t="s">
        <v>190</v>
      </c>
      <c r="C12" s="123">
        <v>48650000</v>
      </c>
    </row>
    <row r="13" spans="1:3" ht="15.75" x14ac:dyDescent="0.25">
      <c r="A13" s="122" t="s">
        <v>201</v>
      </c>
      <c r="B13" s="29" t="s">
        <v>202</v>
      </c>
      <c r="C13" s="123">
        <v>6514540</v>
      </c>
    </row>
    <row r="14" spans="1:3" ht="15.75" x14ac:dyDescent="0.25">
      <c r="A14" s="122" t="s">
        <v>214</v>
      </c>
      <c r="B14" s="29" t="s">
        <v>215</v>
      </c>
      <c r="C14" s="123">
        <v>0</v>
      </c>
    </row>
    <row r="15" spans="1:3" ht="15.75" x14ac:dyDescent="0.25">
      <c r="A15" s="124" t="s">
        <v>234</v>
      </c>
      <c r="B15" s="30"/>
      <c r="C15" s="125">
        <f>SUM(C16:C18)</f>
        <v>35467015</v>
      </c>
    </row>
    <row r="16" spans="1:3" ht="15.75" x14ac:dyDescent="0.25">
      <c r="A16" s="122" t="s">
        <v>186</v>
      </c>
      <c r="B16" s="31" t="s">
        <v>187</v>
      </c>
      <c r="C16" s="123">
        <v>30472015</v>
      </c>
    </row>
    <row r="17" spans="1:3" ht="15.75" x14ac:dyDescent="0.25">
      <c r="A17" s="122" t="s">
        <v>212</v>
      </c>
      <c r="B17" s="29" t="s">
        <v>213</v>
      </c>
      <c r="C17" s="123"/>
    </row>
    <row r="18" spans="1:3" ht="15.75" x14ac:dyDescent="0.25">
      <c r="A18" s="122" t="s">
        <v>218</v>
      </c>
      <c r="B18" s="29" t="s">
        <v>219</v>
      </c>
      <c r="C18" s="123">
        <v>4995000</v>
      </c>
    </row>
    <row r="19" spans="1:3" ht="15.75" x14ac:dyDescent="0.25">
      <c r="A19" s="124" t="s">
        <v>222</v>
      </c>
      <c r="B19" s="32"/>
      <c r="C19" s="125">
        <f>SUM(C20)</f>
        <v>38354913</v>
      </c>
    </row>
    <row r="20" spans="1:3" ht="15.75" x14ac:dyDescent="0.25">
      <c r="A20" s="122" t="s">
        <v>221</v>
      </c>
      <c r="B20" s="29" t="s">
        <v>222</v>
      </c>
      <c r="C20" s="123">
        <v>38354913</v>
      </c>
    </row>
    <row r="21" spans="1:3" ht="15.75" x14ac:dyDescent="0.25">
      <c r="A21" s="124" t="s">
        <v>235</v>
      </c>
      <c r="B21" s="30"/>
      <c r="C21" s="125">
        <f>SUM(C10+C15+C19)</f>
        <v>217522864</v>
      </c>
    </row>
    <row r="22" spans="1:3" ht="15.75" x14ac:dyDescent="0.25">
      <c r="A22" s="126"/>
      <c r="B22" s="127"/>
      <c r="C22" s="128"/>
    </row>
    <row r="23" spans="1:3" ht="15.75" x14ac:dyDescent="0.25">
      <c r="A23" s="404" t="s">
        <v>236</v>
      </c>
      <c r="B23" s="405"/>
      <c r="C23" s="125">
        <f>SUM(C24:C28)</f>
        <v>185435822</v>
      </c>
    </row>
    <row r="24" spans="1:3" ht="15.75" x14ac:dyDescent="0.25">
      <c r="A24" s="122" t="s">
        <v>5</v>
      </c>
      <c r="B24" s="29" t="s">
        <v>237</v>
      </c>
      <c r="C24" s="129">
        <v>39439439</v>
      </c>
    </row>
    <row r="25" spans="1:3" ht="15.75" x14ac:dyDescent="0.25">
      <c r="A25" s="122" t="s">
        <v>11</v>
      </c>
      <c r="B25" s="31" t="s">
        <v>238</v>
      </c>
      <c r="C25" s="123">
        <v>4970883</v>
      </c>
    </row>
    <row r="26" spans="1:3" ht="15.75" x14ac:dyDescent="0.25">
      <c r="A26" s="122" t="s">
        <v>14</v>
      </c>
      <c r="B26" s="29" t="s">
        <v>15</v>
      </c>
      <c r="C26" s="123">
        <v>42997880</v>
      </c>
    </row>
    <row r="27" spans="1:3" ht="15.75" x14ac:dyDescent="0.25">
      <c r="A27" s="122" t="s">
        <v>131</v>
      </c>
      <c r="B27" s="29" t="s">
        <v>239</v>
      </c>
      <c r="C27" s="123">
        <v>4400000</v>
      </c>
    </row>
    <row r="28" spans="1:3" ht="15.75" x14ac:dyDescent="0.25">
      <c r="A28" s="122" t="s">
        <v>52</v>
      </c>
      <c r="B28" s="29" t="s">
        <v>53</v>
      </c>
      <c r="C28" s="123">
        <v>93627620</v>
      </c>
    </row>
    <row r="29" spans="1:3" ht="15.75" x14ac:dyDescent="0.25">
      <c r="A29" s="130" t="s">
        <v>240</v>
      </c>
      <c r="B29" s="33"/>
      <c r="C29" s="125">
        <f>SUM(C30:C32)</f>
        <v>29379357</v>
      </c>
    </row>
    <row r="30" spans="1:3" ht="15.75" x14ac:dyDescent="0.25">
      <c r="A30" s="131" t="s">
        <v>71</v>
      </c>
      <c r="B30" s="29" t="s">
        <v>72</v>
      </c>
      <c r="C30" s="123">
        <v>5379357</v>
      </c>
    </row>
    <row r="31" spans="1:3" ht="15.75" x14ac:dyDescent="0.25">
      <c r="A31" s="131" t="s">
        <v>126</v>
      </c>
      <c r="B31" s="29" t="s">
        <v>127</v>
      </c>
      <c r="C31" s="123">
        <v>24000000</v>
      </c>
    </row>
    <row r="32" spans="1:3" ht="15.75" x14ac:dyDescent="0.25">
      <c r="A32" s="122" t="s">
        <v>144</v>
      </c>
      <c r="B32" s="31" t="s">
        <v>145</v>
      </c>
      <c r="C32" s="123">
        <v>0</v>
      </c>
    </row>
    <row r="33" spans="1:3" ht="15.75" x14ac:dyDescent="0.25">
      <c r="A33" s="124" t="s">
        <v>78</v>
      </c>
      <c r="B33" s="34"/>
      <c r="C33" s="125">
        <f>SUM(C34)</f>
        <v>2707685</v>
      </c>
    </row>
    <row r="34" spans="1:3" ht="15.75" x14ac:dyDescent="0.25">
      <c r="A34" s="122" t="s">
        <v>77</v>
      </c>
      <c r="B34" s="31" t="s">
        <v>78</v>
      </c>
      <c r="C34" s="123">
        <v>2707685</v>
      </c>
    </row>
    <row r="35" spans="1:3" ht="16.5" thickBot="1" x14ac:dyDescent="0.3">
      <c r="A35" s="132" t="s">
        <v>241</v>
      </c>
      <c r="B35" s="133"/>
      <c r="C35" s="134">
        <f>SUM(C29,C23,C33)</f>
        <v>217522864</v>
      </c>
    </row>
  </sheetData>
  <mergeCells count="8">
    <mergeCell ref="A10:B10"/>
    <mergeCell ref="A23:B23"/>
    <mergeCell ref="A1:C1"/>
    <mergeCell ref="A2:C2"/>
    <mergeCell ref="A3:C3"/>
    <mergeCell ref="A4:C4"/>
    <mergeCell ref="A7:B8"/>
    <mergeCell ref="C7:C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view="pageBreakPreview" zoomScaleNormal="100" zoomScaleSheetLayoutView="100" workbookViewId="0">
      <selection activeCell="C14" sqref="C14"/>
    </sheetView>
  </sheetViews>
  <sheetFormatPr defaultRowHeight="15" x14ac:dyDescent="0.25"/>
  <cols>
    <col min="1" max="1" width="42.28515625" customWidth="1"/>
    <col min="2" max="2" width="15.140625" customWidth="1"/>
    <col min="3" max="3" width="17.28515625" customWidth="1"/>
  </cols>
  <sheetData>
    <row r="1" spans="1:3" ht="15.75" x14ac:dyDescent="0.25">
      <c r="A1" s="406" t="s">
        <v>423</v>
      </c>
      <c r="B1" s="543"/>
      <c r="C1" s="544"/>
    </row>
    <row r="2" spans="1:3" ht="15.75" x14ac:dyDescent="0.25">
      <c r="A2" s="545" t="s">
        <v>345</v>
      </c>
      <c r="B2" s="546"/>
      <c r="C2" s="547"/>
    </row>
    <row r="3" spans="1:3" ht="16.5" thickBot="1" x14ac:dyDescent="0.3">
      <c r="A3" s="172"/>
      <c r="B3" s="173"/>
      <c r="C3" s="174" t="s">
        <v>346</v>
      </c>
    </row>
    <row r="4" spans="1:3" ht="36.75" thickBot="1" x14ac:dyDescent="0.3">
      <c r="A4" s="175" t="s">
        <v>347</v>
      </c>
      <c r="B4" s="100" t="s">
        <v>348</v>
      </c>
      <c r="C4" s="101" t="s">
        <v>349</v>
      </c>
    </row>
    <row r="5" spans="1:3" ht="15.75" thickBot="1" x14ac:dyDescent="0.3">
      <c r="A5" s="176">
        <v>2</v>
      </c>
      <c r="B5" s="102">
        <v>3</v>
      </c>
      <c r="C5" s="103">
        <v>4</v>
      </c>
    </row>
    <row r="6" spans="1:3" ht="24.75" customHeight="1" x14ac:dyDescent="0.25">
      <c r="A6" s="177" t="s">
        <v>350</v>
      </c>
      <c r="B6" s="104"/>
      <c r="C6" s="112">
        <v>0</v>
      </c>
    </row>
    <row r="7" spans="1:3" ht="24.75" customHeight="1" x14ac:dyDescent="0.25">
      <c r="A7" s="178" t="s">
        <v>351</v>
      </c>
      <c r="B7" s="106"/>
      <c r="C7" s="107"/>
    </row>
    <row r="8" spans="1:3" ht="24.75" customHeight="1" x14ac:dyDescent="0.25">
      <c r="A8" s="178" t="s">
        <v>352</v>
      </c>
      <c r="B8" s="106"/>
      <c r="C8" s="107"/>
    </row>
    <row r="9" spans="1:3" ht="24.75" customHeight="1" x14ac:dyDescent="0.25">
      <c r="A9" s="178" t="s">
        <v>353</v>
      </c>
      <c r="B9" s="106"/>
      <c r="C9" s="108"/>
    </row>
    <row r="10" spans="1:3" ht="24.75" customHeight="1" x14ac:dyDescent="0.25">
      <c r="A10" s="178" t="s">
        <v>354</v>
      </c>
      <c r="B10" s="109">
        <f>B13</f>
        <v>7254000</v>
      </c>
      <c r="C10" s="107">
        <f>C13</f>
        <v>254993</v>
      </c>
    </row>
    <row r="11" spans="1:3" ht="24.75" customHeight="1" x14ac:dyDescent="0.25">
      <c r="A11" s="178" t="s">
        <v>355</v>
      </c>
      <c r="B11" s="106"/>
      <c r="C11" s="105"/>
    </row>
    <row r="12" spans="1:3" ht="24.75" customHeight="1" x14ac:dyDescent="0.25">
      <c r="A12" s="179" t="s">
        <v>356</v>
      </c>
      <c r="B12" s="106"/>
      <c r="C12" s="107"/>
    </row>
    <row r="13" spans="1:3" ht="24.75" customHeight="1" x14ac:dyDescent="0.25">
      <c r="A13" s="179" t="s">
        <v>357</v>
      </c>
      <c r="B13" s="106">
        <v>7254000</v>
      </c>
      <c r="C13" s="107">
        <v>254993</v>
      </c>
    </row>
    <row r="14" spans="1:3" ht="24.75" customHeight="1" x14ac:dyDescent="0.25">
      <c r="A14" s="179" t="s">
        <v>358</v>
      </c>
      <c r="B14" s="106"/>
      <c r="C14" s="107"/>
    </row>
    <row r="15" spans="1:3" ht="24.75" customHeight="1" x14ac:dyDescent="0.25">
      <c r="A15" s="179" t="s">
        <v>359</v>
      </c>
      <c r="B15" s="106"/>
      <c r="C15" s="107"/>
    </row>
    <row r="16" spans="1:3" ht="24.75" customHeight="1" x14ac:dyDescent="0.25">
      <c r="A16" s="179" t="s">
        <v>360</v>
      </c>
      <c r="B16" s="106"/>
      <c r="C16" s="107"/>
    </row>
    <row r="17" spans="1:3" ht="24.75" customHeight="1" x14ac:dyDescent="0.25">
      <c r="A17" s="178" t="s">
        <v>361</v>
      </c>
      <c r="B17" s="106"/>
      <c r="C17" s="107"/>
    </row>
    <row r="18" spans="1:3" ht="24.75" customHeight="1" x14ac:dyDescent="0.25">
      <c r="A18" s="178" t="s">
        <v>362</v>
      </c>
      <c r="B18" s="106"/>
      <c r="C18" s="107"/>
    </row>
    <row r="19" spans="1:3" ht="24.75" customHeight="1" x14ac:dyDescent="0.25">
      <c r="A19" s="178" t="s">
        <v>363</v>
      </c>
      <c r="B19" s="106"/>
      <c r="C19" s="107"/>
    </row>
    <row r="20" spans="1:3" ht="24.75" customHeight="1" x14ac:dyDescent="0.25">
      <c r="A20" s="178" t="s">
        <v>364</v>
      </c>
      <c r="B20" s="106"/>
      <c r="C20" s="107"/>
    </row>
    <row r="21" spans="1:3" ht="24.75" customHeight="1" x14ac:dyDescent="0.25">
      <c r="A21" s="178" t="s">
        <v>365</v>
      </c>
      <c r="B21" s="106"/>
      <c r="C21" s="107"/>
    </row>
    <row r="22" spans="1:3" ht="15.75" thickBot="1" x14ac:dyDescent="0.3">
      <c r="A22" s="180" t="s">
        <v>333</v>
      </c>
      <c r="B22" s="110">
        <f>SUM(B13:B21)</f>
        <v>7254000</v>
      </c>
      <c r="C22" s="111">
        <f>SUM(C13:C21)</f>
        <v>254993</v>
      </c>
    </row>
    <row r="23" spans="1:3" x14ac:dyDescent="0.25">
      <c r="A23" s="548"/>
      <c r="B23" s="548"/>
      <c r="C23" s="548"/>
    </row>
  </sheetData>
  <mergeCells count="3">
    <mergeCell ref="A1:C1"/>
    <mergeCell ref="A2:C2"/>
    <mergeCell ref="A23:C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7"/>
  <sheetViews>
    <sheetView view="pageBreakPreview" zoomScaleNormal="100" zoomScaleSheetLayoutView="100" workbookViewId="0">
      <selection activeCell="A5" sqref="A5:F5"/>
    </sheetView>
  </sheetViews>
  <sheetFormatPr defaultRowHeight="15" x14ac:dyDescent="0.25"/>
  <cols>
    <col min="1" max="2" width="4.42578125" customWidth="1"/>
    <col min="3" max="3" width="5.28515625" customWidth="1"/>
    <col min="4" max="4" width="12.85546875" customWidth="1"/>
    <col min="5" max="5" width="38.42578125" customWidth="1"/>
    <col min="6" max="6" width="12.28515625" customWidth="1"/>
  </cols>
  <sheetData>
    <row r="1" spans="1:6" x14ac:dyDescent="0.25">
      <c r="A1" s="426"/>
      <c r="B1" s="427"/>
      <c r="C1" s="427"/>
      <c r="D1" s="427"/>
      <c r="E1" s="427"/>
      <c r="F1" s="428"/>
    </row>
    <row r="2" spans="1:6" x14ac:dyDescent="0.25">
      <c r="A2" s="135"/>
      <c r="B2" s="225"/>
      <c r="C2" s="225"/>
      <c r="D2" s="225"/>
      <c r="E2" s="136"/>
      <c r="F2" s="240"/>
    </row>
    <row r="3" spans="1:6" x14ac:dyDescent="0.25">
      <c r="A3" s="429" t="s">
        <v>0</v>
      </c>
      <c r="B3" s="430"/>
      <c r="C3" s="430"/>
      <c r="D3" s="430"/>
      <c r="E3" s="430"/>
      <c r="F3" s="431"/>
    </row>
    <row r="4" spans="1:6" x14ac:dyDescent="0.25">
      <c r="A4" s="429" t="s">
        <v>395</v>
      </c>
      <c r="B4" s="430"/>
      <c r="C4" s="430"/>
      <c r="D4" s="430"/>
      <c r="E4" s="430"/>
      <c r="F4" s="431"/>
    </row>
    <row r="5" spans="1:6" x14ac:dyDescent="0.25">
      <c r="A5" s="429" t="s">
        <v>242</v>
      </c>
      <c r="B5" s="430"/>
      <c r="C5" s="430"/>
      <c r="D5" s="430"/>
      <c r="E5" s="430"/>
      <c r="F5" s="431"/>
    </row>
    <row r="6" spans="1:6" x14ac:dyDescent="0.25">
      <c r="A6" s="224"/>
      <c r="B6" s="226"/>
      <c r="C6" s="226"/>
      <c r="D6" s="226"/>
      <c r="E6" s="226"/>
      <c r="F6" s="241"/>
    </row>
    <row r="7" spans="1:6" ht="16.5" thickBot="1" x14ac:dyDescent="0.3">
      <c r="A7" s="242"/>
      <c r="B7" s="243"/>
      <c r="C7" s="243"/>
      <c r="D7" s="243"/>
      <c r="E7" s="244"/>
      <c r="F7" s="245" t="s">
        <v>1</v>
      </c>
    </row>
    <row r="8" spans="1:6" x14ac:dyDescent="0.25">
      <c r="A8" s="432" t="s">
        <v>243</v>
      </c>
      <c r="B8" s="433"/>
      <c r="C8" s="433"/>
      <c r="D8" s="433"/>
      <c r="E8" s="434"/>
      <c r="F8" s="438" t="s">
        <v>158</v>
      </c>
    </row>
    <row r="9" spans="1:6" x14ac:dyDescent="0.25">
      <c r="A9" s="435"/>
      <c r="B9" s="436"/>
      <c r="C9" s="436"/>
      <c r="D9" s="436"/>
      <c r="E9" s="437"/>
      <c r="F9" s="439"/>
    </row>
    <row r="10" spans="1:6" x14ac:dyDescent="0.25">
      <c r="A10" s="138"/>
      <c r="B10" s="17"/>
      <c r="C10" s="17"/>
      <c r="D10" s="17"/>
      <c r="E10" s="17"/>
      <c r="F10" s="35"/>
    </row>
    <row r="11" spans="1:6" x14ac:dyDescent="0.25">
      <c r="A11" s="139" t="s">
        <v>244</v>
      </c>
      <c r="B11" s="2"/>
      <c r="C11" s="2"/>
      <c r="D11" s="2"/>
      <c r="E11" s="2"/>
      <c r="F11" s="140">
        <f>F14+F12</f>
        <v>4444540</v>
      </c>
    </row>
    <row r="12" spans="1:6" s="26" customFormat="1" x14ac:dyDescent="0.25">
      <c r="A12" s="141" t="s">
        <v>159</v>
      </c>
      <c r="B12" s="19" t="s">
        <v>182</v>
      </c>
      <c r="C12" s="423" t="s">
        <v>183</v>
      </c>
      <c r="D12" s="424"/>
      <c r="E12" s="425"/>
      <c r="F12" s="212">
        <f>F13</f>
        <v>0</v>
      </c>
    </row>
    <row r="13" spans="1:6" s="26" customFormat="1" x14ac:dyDescent="0.25">
      <c r="A13" s="213"/>
      <c r="B13" s="214"/>
      <c r="C13" s="21" t="s">
        <v>366</v>
      </c>
      <c r="D13" s="214"/>
      <c r="E13" s="214"/>
      <c r="F13" s="211"/>
    </row>
    <row r="14" spans="1:6" x14ac:dyDescent="0.25">
      <c r="A14" s="141" t="s">
        <v>201</v>
      </c>
      <c r="B14" s="19"/>
      <c r="C14" s="19" t="s">
        <v>202</v>
      </c>
      <c r="D14" s="19"/>
      <c r="E14" s="19"/>
      <c r="F14" s="167">
        <f>F15+F16+F17</f>
        <v>4444540</v>
      </c>
    </row>
    <row r="15" spans="1:6" x14ac:dyDescent="0.25">
      <c r="A15" s="141"/>
      <c r="B15" s="19"/>
      <c r="C15" s="11" t="s">
        <v>203</v>
      </c>
      <c r="D15" s="11" t="s">
        <v>265</v>
      </c>
      <c r="E15" s="19"/>
      <c r="F15" s="211">
        <v>894540</v>
      </c>
    </row>
    <row r="16" spans="1:6" x14ac:dyDescent="0.25">
      <c r="A16" s="143"/>
      <c r="B16" s="11"/>
      <c r="C16" s="11" t="s">
        <v>208</v>
      </c>
      <c r="D16" s="11" t="s">
        <v>245</v>
      </c>
      <c r="E16" s="11"/>
      <c r="F16" s="211">
        <v>3000000</v>
      </c>
    </row>
    <row r="17" spans="1:6" x14ac:dyDescent="0.25">
      <c r="A17" s="143"/>
      <c r="B17" s="11"/>
      <c r="C17" s="11" t="s">
        <v>203</v>
      </c>
      <c r="D17" s="11" t="s">
        <v>205</v>
      </c>
      <c r="E17" s="11"/>
      <c r="F17" s="142">
        <v>550000</v>
      </c>
    </row>
    <row r="18" spans="1:6" x14ac:dyDescent="0.25">
      <c r="A18" s="144" t="s">
        <v>246</v>
      </c>
      <c r="B18" s="18"/>
      <c r="C18" s="18"/>
      <c r="D18" s="18"/>
      <c r="E18" s="18"/>
      <c r="F18" s="145">
        <f>SUM(F19)</f>
        <v>48650000</v>
      </c>
    </row>
    <row r="19" spans="1:6" x14ac:dyDescent="0.25">
      <c r="A19" s="141" t="s">
        <v>189</v>
      </c>
      <c r="B19" s="19"/>
      <c r="C19" s="19" t="s">
        <v>190</v>
      </c>
      <c r="D19" s="19"/>
      <c r="E19" s="19"/>
      <c r="F19" s="146">
        <f>F20+F22+F26</f>
        <v>48650000</v>
      </c>
    </row>
    <row r="20" spans="1:6" x14ac:dyDescent="0.25">
      <c r="A20" s="143"/>
      <c r="B20" s="19" t="s">
        <v>191</v>
      </c>
      <c r="C20" s="19"/>
      <c r="D20" s="19" t="s">
        <v>192</v>
      </c>
      <c r="E20" s="19"/>
      <c r="F20" s="146">
        <f>SUM(F21:F21)</f>
        <v>6500000</v>
      </c>
    </row>
    <row r="21" spans="1:6" x14ac:dyDescent="0.25">
      <c r="A21" s="143"/>
      <c r="B21" s="11"/>
      <c r="C21" s="11"/>
      <c r="D21" s="11"/>
      <c r="E21" s="11" t="s">
        <v>247</v>
      </c>
      <c r="F21" s="147">
        <v>6500000</v>
      </c>
    </row>
    <row r="22" spans="1:6" x14ac:dyDescent="0.25">
      <c r="A22" s="141"/>
      <c r="B22" s="19" t="s">
        <v>193</v>
      </c>
      <c r="C22" s="19"/>
      <c r="D22" s="19" t="s">
        <v>194</v>
      </c>
      <c r="E22" s="19"/>
      <c r="F22" s="146">
        <f>F23+F25</f>
        <v>42000000</v>
      </c>
    </row>
    <row r="23" spans="1:6" x14ac:dyDescent="0.25">
      <c r="A23" s="141"/>
      <c r="B23" s="11"/>
      <c r="C23" s="11" t="s">
        <v>195</v>
      </c>
      <c r="D23" s="11" t="s">
        <v>196</v>
      </c>
      <c r="E23" s="11"/>
      <c r="F23" s="147">
        <f>SUM(F24)</f>
        <v>42000000</v>
      </c>
    </row>
    <row r="24" spans="1:6" x14ac:dyDescent="0.25">
      <c r="A24" s="141"/>
      <c r="B24" s="11"/>
      <c r="C24" s="11"/>
      <c r="D24" s="11"/>
      <c r="E24" s="11" t="s">
        <v>197</v>
      </c>
      <c r="F24" s="210">
        <v>42000000</v>
      </c>
    </row>
    <row r="25" spans="1:6" x14ac:dyDescent="0.25">
      <c r="A25" s="141"/>
      <c r="B25" s="11"/>
      <c r="C25" s="11" t="s">
        <v>198</v>
      </c>
      <c r="D25" s="11" t="s">
        <v>199</v>
      </c>
      <c r="E25" s="11"/>
      <c r="F25" s="147">
        <v>0</v>
      </c>
    </row>
    <row r="26" spans="1:6" s="26" customFormat="1" x14ac:dyDescent="0.25">
      <c r="A26" s="141"/>
      <c r="B26" s="19" t="s">
        <v>393</v>
      </c>
      <c r="C26" s="11"/>
      <c r="D26" s="19" t="s">
        <v>396</v>
      </c>
      <c r="E26" s="228"/>
      <c r="F26" s="146">
        <f>F27</f>
        <v>150000</v>
      </c>
    </row>
    <row r="27" spans="1:6" x14ac:dyDescent="0.25">
      <c r="A27" s="143"/>
      <c r="B27" s="11"/>
      <c r="C27" s="11" t="s">
        <v>393</v>
      </c>
      <c r="D27" s="11" t="s">
        <v>200</v>
      </c>
      <c r="F27" s="147">
        <v>150000</v>
      </c>
    </row>
    <row r="28" spans="1:6" x14ac:dyDescent="0.25">
      <c r="A28" s="139" t="s">
        <v>82</v>
      </c>
      <c r="B28" s="10"/>
      <c r="C28" s="10"/>
      <c r="D28" s="10"/>
      <c r="E28" s="10"/>
      <c r="F28" s="145">
        <f>SUM(F29)</f>
        <v>150000</v>
      </c>
    </row>
    <row r="29" spans="1:6" x14ac:dyDescent="0.25">
      <c r="A29" s="141" t="s">
        <v>201</v>
      </c>
      <c r="B29" s="19"/>
      <c r="C29" s="19" t="s">
        <v>202</v>
      </c>
      <c r="D29" s="19"/>
      <c r="E29" s="19"/>
      <c r="F29" s="146">
        <f>F30</f>
        <v>150000</v>
      </c>
    </row>
    <row r="30" spans="1:6" x14ac:dyDescent="0.25">
      <c r="A30" s="141"/>
      <c r="B30" s="19"/>
      <c r="C30" s="11" t="s">
        <v>203</v>
      </c>
      <c r="D30" s="11" t="s">
        <v>248</v>
      </c>
      <c r="E30" s="11"/>
      <c r="F30" s="147">
        <v>150000</v>
      </c>
    </row>
    <row r="31" spans="1:6" x14ac:dyDescent="0.25">
      <c r="A31" s="144" t="s">
        <v>249</v>
      </c>
      <c r="B31" s="18"/>
      <c r="C31" s="18"/>
      <c r="D31" s="18"/>
      <c r="E31" s="18"/>
      <c r="F31" s="145">
        <f>F32+F41</f>
        <v>108008411</v>
      </c>
    </row>
    <row r="32" spans="1:6" x14ac:dyDescent="0.25">
      <c r="A32" s="141" t="s">
        <v>159</v>
      </c>
      <c r="B32" s="19"/>
      <c r="C32" s="19" t="s">
        <v>160</v>
      </c>
      <c r="D32" s="19"/>
      <c r="E32" s="11"/>
      <c r="F32" s="146">
        <f>F33</f>
        <v>77536396</v>
      </c>
    </row>
    <row r="33" spans="1:6" x14ac:dyDescent="0.25">
      <c r="A33" s="143"/>
      <c r="B33" s="11" t="s">
        <v>161</v>
      </c>
      <c r="C33" s="11"/>
      <c r="D33" s="11" t="s">
        <v>162</v>
      </c>
      <c r="E33" s="11"/>
      <c r="F33" s="147">
        <f>SUM(F34:F40)</f>
        <v>77536396</v>
      </c>
    </row>
    <row r="34" spans="1:6" x14ac:dyDescent="0.25">
      <c r="A34" s="141"/>
      <c r="B34" s="19"/>
      <c r="C34" s="11" t="s">
        <v>163</v>
      </c>
      <c r="D34" s="11" t="s">
        <v>164</v>
      </c>
      <c r="E34" s="11"/>
      <c r="F34" s="147">
        <v>12994898</v>
      </c>
    </row>
    <row r="35" spans="1:6" x14ac:dyDescent="0.25">
      <c r="A35" s="143"/>
      <c r="B35" s="11"/>
      <c r="C35" s="11" t="s">
        <v>171</v>
      </c>
      <c r="D35" s="11" t="s">
        <v>250</v>
      </c>
      <c r="E35" s="11"/>
      <c r="F35" s="147">
        <v>40617730</v>
      </c>
    </row>
    <row r="36" spans="1:6" x14ac:dyDescent="0.25">
      <c r="A36" s="143"/>
      <c r="B36" s="11"/>
      <c r="C36" s="11" t="s">
        <v>173</v>
      </c>
      <c r="D36" s="11" t="s">
        <v>251</v>
      </c>
      <c r="E36" s="11"/>
      <c r="F36" s="147">
        <v>5142300</v>
      </c>
    </row>
    <row r="37" spans="1:6" s="26" customFormat="1" x14ac:dyDescent="0.25">
      <c r="A37" s="143"/>
      <c r="B37" s="11"/>
      <c r="C37" s="11" t="s">
        <v>390</v>
      </c>
      <c r="D37" s="11" t="s">
        <v>391</v>
      </c>
      <c r="E37" s="11"/>
      <c r="F37" s="147">
        <v>11858433</v>
      </c>
    </row>
    <row r="38" spans="1:6" x14ac:dyDescent="0.25">
      <c r="A38" s="143"/>
      <c r="B38" s="11"/>
      <c r="C38" s="11" t="s">
        <v>175</v>
      </c>
      <c r="D38" s="11" t="s">
        <v>176</v>
      </c>
      <c r="E38" s="11"/>
      <c r="F38" s="147">
        <v>2270000</v>
      </c>
    </row>
    <row r="39" spans="1:6" x14ac:dyDescent="0.25">
      <c r="A39" s="143"/>
      <c r="B39" s="11"/>
      <c r="C39" s="11" t="s">
        <v>177</v>
      </c>
      <c r="D39" s="11" t="s">
        <v>252</v>
      </c>
      <c r="E39" s="11"/>
      <c r="F39" s="147">
        <v>4653035</v>
      </c>
    </row>
    <row r="40" spans="1:6" x14ac:dyDescent="0.25">
      <c r="A40" s="143"/>
      <c r="B40" s="11"/>
      <c r="C40" s="11" t="s">
        <v>253</v>
      </c>
      <c r="D40" s="11" t="s">
        <v>254</v>
      </c>
      <c r="E40" s="11"/>
      <c r="F40" s="147">
        <v>0</v>
      </c>
    </row>
    <row r="41" spans="1:6" x14ac:dyDescent="0.25">
      <c r="A41" s="141" t="s">
        <v>186</v>
      </c>
      <c r="B41" s="19"/>
      <c r="C41" s="19" t="s">
        <v>187</v>
      </c>
      <c r="D41" s="19"/>
      <c r="E41" s="19"/>
      <c r="F41" s="146">
        <f>F42</f>
        <v>30472015</v>
      </c>
    </row>
    <row r="42" spans="1:6" x14ac:dyDescent="0.25">
      <c r="A42" s="143"/>
      <c r="B42" s="11" t="s">
        <v>255</v>
      </c>
      <c r="C42" s="11"/>
      <c r="D42" s="11" t="s">
        <v>416</v>
      </c>
      <c r="E42" s="11"/>
      <c r="F42" s="147">
        <v>30472015</v>
      </c>
    </row>
    <row r="43" spans="1:6" x14ac:dyDescent="0.25">
      <c r="A43" s="144" t="s">
        <v>256</v>
      </c>
      <c r="B43" s="18"/>
      <c r="C43" s="18"/>
      <c r="D43" s="18"/>
      <c r="E43" s="18"/>
      <c r="F43" s="145">
        <f>SUM(F44)</f>
        <v>38354913</v>
      </c>
    </row>
    <row r="44" spans="1:6" x14ac:dyDescent="0.25">
      <c r="A44" s="141" t="s">
        <v>221</v>
      </c>
      <c r="B44" s="19"/>
      <c r="C44" s="19" t="s">
        <v>222</v>
      </c>
      <c r="D44" s="19"/>
      <c r="E44" s="19"/>
      <c r="F44" s="146">
        <f>SUM(F45)</f>
        <v>38354913</v>
      </c>
    </row>
    <row r="45" spans="1:6" x14ac:dyDescent="0.25">
      <c r="A45" s="143"/>
      <c r="B45" s="11" t="s">
        <v>223</v>
      </c>
      <c r="C45" s="11"/>
      <c r="D45" s="11" t="s">
        <v>224</v>
      </c>
      <c r="E45" s="11"/>
      <c r="F45" s="147">
        <f>F46</f>
        <v>38354913</v>
      </c>
    </row>
    <row r="46" spans="1:6" x14ac:dyDescent="0.25">
      <c r="A46" s="143"/>
      <c r="B46" s="11"/>
      <c r="C46" s="11" t="s">
        <v>225</v>
      </c>
      <c r="D46" s="11"/>
      <c r="E46" s="11" t="s">
        <v>226</v>
      </c>
      <c r="F46" s="147">
        <v>38354913</v>
      </c>
    </row>
    <row r="47" spans="1:6" x14ac:dyDescent="0.25">
      <c r="A47" s="143"/>
      <c r="B47" s="11"/>
      <c r="C47" s="11" t="s">
        <v>227</v>
      </c>
      <c r="D47" s="11"/>
      <c r="E47" s="11" t="s">
        <v>257</v>
      </c>
      <c r="F47" s="147">
        <v>0</v>
      </c>
    </row>
    <row r="48" spans="1:6" x14ac:dyDescent="0.25">
      <c r="A48" s="139" t="s">
        <v>86</v>
      </c>
      <c r="B48" s="10"/>
      <c r="C48" s="10"/>
      <c r="D48" s="36"/>
      <c r="E48" s="37"/>
      <c r="F48" s="145">
        <f>F49</f>
        <v>3000000</v>
      </c>
    </row>
    <row r="49" spans="1:6" x14ac:dyDescent="0.25">
      <c r="A49" s="141" t="s">
        <v>159</v>
      </c>
      <c r="B49" s="19"/>
      <c r="C49" s="19" t="s">
        <v>160</v>
      </c>
      <c r="D49" s="19"/>
      <c r="E49" s="11"/>
      <c r="F49" s="146">
        <f>F50</f>
        <v>3000000</v>
      </c>
    </row>
    <row r="50" spans="1:6" x14ac:dyDescent="0.25">
      <c r="A50" s="143"/>
      <c r="B50" s="11" t="s">
        <v>182</v>
      </c>
      <c r="C50" s="11"/>
      <c r="D50" s="11" t="s">
        <v>183</v>
      </c>
      <c r="E50" s="11"/>
      <c r="F50" s="210">
        <v>3000000</v>
      </c>
    </row>
    <row r="51" spans="1:6" x14ac:dyDescent="0.25">
      <c r="A51" s="139" t="s">
        <v>98</v>
      </c>
      <c r="B51" s="10"/>
      <c r="C51" s="10"/>
      <c r="D51" s="10"/>
      <c r="E51" s="10"/>
      <c r="F51" s="145">
        <f>F52+F55</f>
        <v>5065000</v>
      </c>
    </row>
    <row r="52" spans="1:6" x14ac:dyDescent="0.25">
      <c r="A52" s="141" t="s">
        <v>201</v>
      </c>
      <c r="B52" s="19"/>
      <c r="C52" s="19" t="s">
        <v>202</v>
      </c>
      <c r="D52" s="19"/>
      <c r="E52" s="19"/>
      <c r="F52" s="146">
        <f>F53</f>
        <v>70000</v>
      </c>
    </row>
    <row r="53" spans="1:6" x14ac:dyDescent="0.25">
      <c r="A53" s="141"/>
      <c r="B53" s="19"/>
      <c r="C53" s="11" t="s">
        <v>203</v>
      </c>
      <c r="D53" s="11" t="s">
        <v>258</v>
      </c>
      <c r="E53" s="11"/>
      <c r="F53" s="147">
        <v>70000</v>
      </c>
    </row>
    <row r="54" spans="1:6" x14ac:dyDescent="0.25">
      <c r="A54" s="143"/>
      <c r="B54" s="11"/>
      <c r="C54" s="11" t="s">
        <v>259</v>
      </c>
      <c r="D54" s="11" t="s">
        <v>260</v>
      </c>
      <c r="E54" s="11"/>
      <c r="F54" s="147">
        <v>0</v>
      </c>
    </row>
    <row r="55" spans="1:6" s="26" customFormat="1" x14ac:dyDescent="0.25">
      <c r="A55" s="219" t="s">
        <v>218</v>
      </c>
      <c r="B55" s="220"/>
      <c r="C55" s="220" t="s">
        <v>219</v>
      </c>
      <c r="D55" s="220"/>
      <c r="E55" s="220"/>
      <c r="F55" s="146">
        <f>F56</f>
        <v>4995000</v>
      </c>
    </row>
    <row r="56" spans="1:6" s="26" customFormat="1" ht="29.25" customHeight="1" x14ac:dyDescent="0.25">
      <c r="A56" s="143"/>
      <c r="B56" s="11" t="s">
        <v>220</v>
      </c>
      <c r="C56" s="11"/>
      <c r="D56" s="421" t="s">
        <v>377</v>
      </c>
      <c r="E56" s="422"/>
      <c r="F56" s="210">
        <v>4995000</v>
      </c>
    </row>
    <row r="57" spans="1:6" x14ac:dyDescent="0.25">
      <c r="A57" s="139" t="s">
        <v>103</v>
      </c>
      <c r="B57" s="10"/>
      <c r="C57" s="10"/>
      <c r="D57" s="10"/>
      <c r="E57" s="10"/>
      <c r="F57" s="145">
        <f>F58</f>
        <v>8000000</v>
      </c>
    </row>
    <row r="58" spans="1:6" x14ac:dyDescent="0.25">
      <c r="A58" s="141" t="s">
        <v>159</v>
      </c>
      <c r="B58" s="19"/>
      <c r="C58" s="19" t="s">
        <v>160</v>
      </c>
      <c r="D58" s="19"/>
      <c r="E58" s="11"/>
      <c r="F58" s="146">
        <f>SUM(F59)</f>
        <v>8000000</v>
      </c>
    </row>
    <row r="59" spans="1:6" x14ac:dyDescent="0.25">
      <c r="A59" s="143"/>
      <c r="B59" s="11" t="s">
        <v>182</v>
      </c>
      <c r="C59" s="11"/>
      <c r="D59" s="11" t="s">
        <v>261</v>
      </c>
      <c r="E59" s="11"/>
      <c r="F59" s="147">
        <f>F60</f>
        <v>8000000</v>
      </c>
    </row>
    <row r="60" spans="1:6" x14ac:dyDescent="0.25">
      <c r="A60" s="143"/>
      <c r="B60" s="11"/>
      <c r="C60" s="11"/>
      <c r="D60" s="11"/>
      <c r="E60" s="11" t="s">
        <v>262</v>
      </c>
      <c r="F60" s="210">
        <v>8000000</v>
      </c>
    </row>
    <row r="61" spans="1:6" x14ac:dyDescent="0.25">
      <c r="A61" s="139" t="s">
        <v>121</v>
      </c>
      <c r="B61" s="10"/>
      <c r="C61" s="10"/>
      <c r="D61" s="10"/>
      <c r="E61" s="10"/>
      <c r="F61" s="145">
        <f>F62</f>
        <v>850000</v>
      </c>
    </row>
    <row r="62" spans="1:6" x14ac:dyDescent="0.25">
      <c r="A62" s="141" t="s">
        <v>201</v>
      </c>
      <c r="B62" s="19"/>
      <c r="C62" s="19" t="s">
        <v>202</v>
      </c>
      <c r="D62" s="19"/>
      <c r="E62" s="19"/>
      <c r="F62" s="234">
        <f>SUM(F63:F64)</f>
        <v>850000</v>
      </c>
    </row>
    <row r="63" spans="1:6" x14ac:dyDescent="0.25">
      <c r="A63" s="143"/>
      <c r="B63" s="11"/>
      <c r="C63" s="11" t="s">
        <v>203</v>
      </c>
      <c r="D63" s="11" t="s">
        <v>258</v>
      </c>
      <c r="E63" s="233"/>
      <c r="F63" s="235">
        <v>800000</v>
      </c>
    </row>
    <row r="64" spans="1:6" s="26" customFormat="1" x14ac:dyDescent="0.25">
      <c r="A64" s="143"/>
      <c r="B64" s="11"/>
      <c r="C64" s="11" t="s">
        <v>203</v>
      </c>
      <c r="D64" s="11" t="s">
        <v>397</v>
      </c>
      <c r="E64" s="233"/>
      <c r="F64" s="236">
        <v>50000</v>
      </c>
    </row>
    <row r="65" spans="1:6" x14ac:dyDescent="0.25">
      <c r="A65" s="139" t="s">
        <v>263</v>
      </c>
      <c r="B65" s="10"/>
      <c r="C65" s="10"/>
      <c r="D65" s="10"/>
      <c r="E65" s="37"/>
      <c r="F65" s="145">
        <f>F66</f>
        <v>1000000</v>
      </c>
    </row>
    <row r="66" spans="1:6" x14ac:dyDescent="0.25">
      <c r="A66" s="141" t="s">
        <v>201</v>
      </c>
      <c r="B66" s="19"/>
      <c r="C66" s="19" t="s">
        <v>202</v>
      </c>
      <c r="D66" s="19"/>
      <c r="E66" s="19"/>
      <c r="F66" s="147">
        <f>SUM(F67:F67)</f>
        <v>1000000</v>
      </c>
    </row>
    <row r="67" spans="1:6" x14ac:dyDescent="0.25">
      <c r="A67" s="143"/>
      <c r="B67" s="11"/>
      <c r="C67" s="11" t="s">
        <v>210</v>
      </c>
      <c r="D67" s="11" t="s">
        <v>264</v>
      </c>
      <c r="E67" s="11"/>
      <c r="F67" s="147">
        <v>1000000</v>
      </c>
    </row>
    <row r="68" spans="1:6" x14ac:dyDescent="0.25">
      <c r="A68" s="144"/>
      <c r="B68" s="18"/>
      <c r="C68" s="18" t="s">
        <v>229</v>
      </c>
      <c r="D68" s="18"/>
      <c r="E68" s="18"/>
      <c r="F68" s="145">
        <f>F11+F18+F28+F31+F43+F51+F57+F61+F65+F48</f>
        <v>217522864</v>
      </c>
    </row>
    <row r="69" spans="1:6" x14ac:dyDescent="0.25">
      <c r="A69" s="148" t="s">
        <v>159</v>
      </c>
      <c r="B69" s="38"/>
      <c r="C69" s="38" t="s">
        <v>160</v>
      </c>
      <c r="D69" s="38"/>
      <c r="E69" s="39"/>
      <c r="F69" s="149">
        <f>F32+F49+F58+F12</f>
        <v>88536396</v>
      </c>
    </row>
    <row r="70" spans="1:6" x14ac:dyDescent="0.25">
      <c r="A70" s="148" t="s">
        <v>186</v>
      </c>
      <c r="B70" s="38"/>
      <c r="C70" s="38" t="s">
        <v>187</v>
      </c>
      <c r="D70" s="38"/>
      <c r="E70" s="38"/>
      <c r="F70" s="149">
        <f>F41</f>
        <v>30472015</v>
      </c>
    </row>
    <row r="71" spans="1:6" x14ac:dyDescent="0.25">
      <c r="A71" s="148" t="s">
        <v>189</v>
      </c>
      <c r="B71" s="38"/>
      <c r="C71" s="38" t="s">
        <v>190</v>
      </c>
      <c r="D71" s="38"/>
      <c r="E71" s="38"/>
      <c r="F71" s="149">
        <f>F19</f>
        <v>48650000</v>
      </c>
    </row>
    <row r="72" spans="1:6" x14ac:dyDescent="0.25">
      <c r="A72" s="148" t="s">
        <v>201</v>
      </c>
      <c r="B72" s="38"/>
      <c r="C72" s="38" t="s">
        <v>202</v>
      </c>
      <c r="D72" s="38"/>
      <c r="E72" s="38"/>
      <c r="F72" s="149">
        <f>F14+F29+F52+F62+F66</f>
        <v>6514540</v>
      </c>
    </row>
    <row r="73" spans="1:6" x14ac:dyDescent="0.25">
      <c r="A73" s="148" t="s">
        <v>212</v>
      </c>
      <c r="B73" s="38"/>
      <c r="C73" s="38" t="s">
        <v>213</v>
      </c>
      <c r="D73" s="38"/>
      <c r="E73" s="38"/>
      <c r="F73" s="149"/>
    </row>
    <row r="74" spans="1:6" x14ac:dyDescent="0.25">
      <c r="A74" s="148" t="s">
        <v>214</v>
      </c>
      <c r="B74" s="38"/>
      <c r="C74" s="38" t="s">
        <v>215</v>
      </c>
      <c r="D74" s="38"/>
      <c r="E74" s="38"/>
      <c r="F74" s="149">
        <v>0</v>
      </c>
    </row>
    <row r="75" spans="1:6" x14ac:dyDescent="0.25">
      <c r="A75" s="148" t="s">
        <v>218</v>
      </c>
      <c r="B75" s="38"/>
      <c r="C75" s="38" t="s">
        <v>219</v>
      </c>
      <c r="D75" s="38"/>
      <c r="E75" s="38"/>
      <c r="F75" s="149">
        <f>F55</f>
        <v>4995000</v>
      </c>
    </row>
    <row r="76" spans="1:6" x14ac:dyDescent="0.25">
      <c r="A76" s="148" t="s">
        <v>221</v>
      </c>
      <c r="B76" s="38"/>
      <c r="C76" s="38" t="s">
        <v>222</v>
      </c>
      <c r="D76" s="38"/>
      <c r="E76" s="38"/>
      <c r="F76" s="149">
        <f>F43</f>
        <v>38354913</v>
      </c>
    </row>
    <row r="77" spans="1:6" ht="15.75" thickBot="1" x14ac:dyDescent="0.3">
      <c r="A77" s="150"/>
      <c r="B77" s="151"/>
      <c r="C77" s="152" t="s">
        <v>229</v>
      </c>
      <c r="D77" s="151"/>
      <c r="E77" s="151"/>
      <c r="F77" s="153">
        <f>SUM(F69:F76)</f>
        <v>217522864</v>
      </c>
    </row>
  </sheetData>
  <mergeCells count="8">
    <mergeCell ref="D56:E56"/>
    <mergeCell ref="C12:E12"/>
    <mergeCell ref="A1:F1"/>
    <mergeCell ref="A3:F3"/>
    <mergeCell ref="A4:F4"/>
    <mergeCell ref="A5:F5"/>
    <mergeCell ref="A8:E9"/>
    <mergeCell ref="F8:F9"/>
  </mergeCells>
  <pageMargins left="0.7" right="0.7" top="0.75" bottom="0.75" header="0.3" footer="0.3"/>
  <pageSetup paperSize="9" orientation="portrait" r:id="rId1"/>
  <rowBreaks count="1" manualBreakCount="1">
    <brk id="5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9"/>
  <sheetViews>
    <sheetView zoomScaleNormal="100" zoomScaleSheetLayoutView="100" workbookViewId="0">
      <selection activeCell="A4" sqref="A4:G4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1" customWidth="1"/>
    <col min="6" max="6" width="11.7109375" customWidth="1"/>
    <col min="7" max="7" width="16.28515625" customWidth="1"/>
  </cols>
  <sheetData>
    <row r="1" spans="1:7" x14ac:dyDescent="0.25">
      <c r="A1" s="442"/>
      <c r="B1" s="430"/>
      <c r="C1" s="430"/>
      <c r="D1" s="430"/>
      <c r="E1" s="430"/>
      <c r="F1" s="430"/>
      <c r="G1" s="430"/>
    </row>
    <row r="2" spans="1:7" x14ac:dyDescent="0.25">
      <c r="A2" s="208"/>
      <c r="B2" s="208"/>
      <c r="C2" s="208"/>
      <c r="D2" s="208"/>
      <c r="E2" s="443"/>
      <c r="F2" s="430"/>
      <c r="G2" s="430"/>
    </row>
    <row r="3" spans="1:7" x14ac:dyDescent="0.25">
      <c r="A3" s="444" t="s">
        <v>0</v>
      </c>
      <c r="B3" s="430"/>
      <c r="C3" s="430"/>
      <c r="D3" s="430"/>
      <c r="E3" s="430"/>
      <c r="F3" s="430"/>
      <c r="G3" s="430"/>
    </row>
    <row r="4" spans="1:7" x14ac:dyDescent="0.25">
      <c r="A4" s="444" t="s">
        <v>395</v>
      </c>
      <c r="B4" s="430"/>
      <c r="C4" s="430"/>
      <c r="D4" s="430"/>
      <c r="E4" s="430"/>
      <c r="F4" s="430"/>
      <c r="G4" s="430"/>
    </row>
    <row r="5" spans="1:7" x14ac:dyDescent="0.25">
      <c r="A5" s="444" t="s">
        <v>156</v>
      </c>
      <c r="B5" s="430"/>
      <c r="C5" s="430"/>
      <c r="D5" s="430"/>
      <c r="E5" s="430"/>
      <c r="F5" s="430"/>
      <c r="G5" s="430"/>
    </row>
    <row r="6" spans="1:7" ht="15.75" x14ac:dyDescent="0.25">
      <c r="A6" s="208"/>
      <c r="B6" s="208"/>
      <c r="C6" s="208"/>
      <c r="D6" s="208"/>
      <c r="E6" s="137"/>
      <c r="F6" s="137"/>
      <c r="G6" s="207" t="s">
        <v>1</v>
      </c>
    </row>
    <row r="7" spans="1:7" x14ac:dyDescent="0.25">
      <c r="A7" s="440" t="s">
        <v>157</v>
      </c>
      <c r="B7" s="436"/>
      <c r="C7" s="436"/>
      <c r="D7" s="436"/>
      <c r="E7" s="436"/>
      <c r="F7" s="437"/>
      <c r="G7" s="441" t="s">
        <v>158</v>
      </c>
    </row>
    <row r="8" spans="1:7" x14ac:dyDescent="0.25">
      <c r="A8" s="435"/>
      <c r="B8" s="430"/>
      <c r="C8" s="430"/>
      <c r="D8" s="430"/>
      <c r="E8" s="430"/>
      <c r="F8" s="437"/>
      <c r="G8" s="439"/>
    </row>
    <row r="9" spans="1:7" x14ac:dyDescent="0.25">
      <c r="A9" s="435"/>
      <c r="B9" s="436"/>
      <c r="C9" s="436"/>
      <c r="D9" s="436"/>
      <c r="E9" s="436"/>
      <c r="F9" s="437"/>
      <c r="G9" s="439"/>
    </row>
    <row r="10" spans="1:7" x14ac:dyDescent="0.25">
      <c r="A10" s="138"/>
      <c r="B10" s="17"/>
      <c r="C10" s="17"/>
      <c r="D10" s="17"/>
      <c r="E10" s="17"/>
      <c r="F10" s="17"/>
      <c r="G10" s="35"/>
    </row>
    <row r="11" spans="1:7" x14ac:dyDescent="0.25">
      <c r="A11" s="144" t="s">
        <v>159</v>
      </c>
      <c r="B11" s="18"/>
      <c r="C11" s="18" t="s">
        <v>160</v>
      </c>
      <c r="D11" s="18"/>
      <c r="E11" s="18"/>
      <c r="F11" s="2"/>
      <c r="G11" s="390">
        <f>G12+G25+G27</f>
        <v>88536396</v>
      </c>
    </row>
    <row r="12" spans="1:7" x14ac:dyDescent="0.25">
      <c r="A12" s="143"/>
      <c r="B12" s="19" t="s">
        <v>161</v>
      </c>
      <c r="C12" s="19"/>
      <c r="D12" s="19" t="s">
        <v>162</v>
      </c>
      <c r="E12" s="19"/>
      <c r="F12" s="11"/>
      <c r="G12" s="229">
        <f>SUM(G13:G24)</f>
        <v>77536396</v>
      </c>
    </row>
    <row r="13" spans="1:7" x14ac:dyDescent="0.25">
      <c r="A13" s="141"/>
      <c r="B13" s="19"/>
      <c r="C13" s="11" t="s">
        <v>163</v>
      </c>
      <c r="D13" s="11" t="s">
        <v>164</v>
      </c>
      <c r="E13" s="11"/>
      <c r="F13" s="11"/>
      <c r="G13" s="210">
        <f>F14+F15+F16+F17+F18+F19</f>
        <v>12994898</v>
      </c>
    </row>
    <row r="14" spans="1:7" x14ac:dyDescent="0.25">
      <c r="A14" s="141"/>
      <c r="B14" s="19"/>
      <c r="C14" s="11"/>
      <c r="D14" s="11"/>
      <c r="E14" s="11" t="s">
        <v>165</v>
      </c>
      <c r="F14" s="11">
        <v>1915200</v>
      </c>
      <c r="G14" s="210"/>
    </row>
    <row r="15" spans="1:7" x14ac:dyDescent="0.25">
      <c r="A15" s="141"/>
      <c r="B15" s="19"/>
      <c r="C15" s="11"/>
      <c r="D15" s="11"/>
      <c r="E15" s="11" t="s">
        <v>166</v>
      </c>
      <c r="F15" s="11">
        <v>4832000</v>
      </c>
      <c r="G15" s="210"/>
    </row>
    <row r="16" spans="1:7" x14ac:dyDescent="0.25">
      <c r="A16" s="141"/>
      <c r="B16" s="19"/>
      <c r="C16" s="11"/>
      <c r="D16" s="11"/>
      <c r="E16" s="11" t="s">
        <v>167</v>
      </c>
      <c r="F16" s="11">
        <v>379293</v>
      </c>
      <c r="G16" s="210"/>
    </row>
    <row r="17" spans="1:7" x14ac:dyDescent="0.25">
      <c r="A17" s="141"/>
      <c r="B17" s="19"/>
      <c r="C17" s="11"/>
      <c r="D17" s="11"/>
      <c r="E17" s="11" t="s">
        <v>168</v>
      </c>
      <c r="F17" s="11">
        <v>1128705</v>
      </c>
      <c r="G17" s="210"/>
    </row>
    <row r="18" spans="1:7" x14ac:dyDescent="0.25">
      <c r="A18" s="141"/>
      <c r="B18" s="19"/>
      <c r="C18" s="11"/>
      <c r="D18" s="11"/>
      <c r="E18" s="11" t="s">
        <v>169</v>
      </c>
      <c r="F18" s="11">
        <v>4500000</v>
      </c>
      <c r="G18" s="210"/>
    </row>
    <row r="19" spans="1:7" x14ac:dyDescent="0.25">
      <c r="A19" s="141"/>
      <c r="B19" s="19"/>
      <c r="C19" s="11"/>
      <c r="D19" s="11"/>
      <c r="E19" s="11" t="s">
        <v>170</v>
      </c>
      <c r="F19" s="11">
        <v>239700</v>
      </c>
      <c r="G19" s="210"/>
    </row>
    <row r="20" spans="1:7" x14ac:dyDescent="0.25">
      <c r="A20" s="143"/>
      <c r="B20" s="11"/>
      <c r="C20" s="11" t="s">
        <v>171</v>
      </c>
      <c r="D20" s="11" t="s">
        <v>172</v>
      </c>
      <c r="E20" s="11"/>
      <c r="F20" s="11"/>
      <c r="G20" s="147">
        <v>40617730</v>
      </c>
    </row>
    <row r="21" spans="1:7" x14ac:dyDescent="0.25">
      <c r="A21" s="143"/>
      <c r="B21" s="11"/>
      <c r="C21" s="11" t="s">
        <v>173</v>
      </c>
      <c r="D21" s="11" t="s">
        <v>174</v>
      </c>
      <c r="E21" s="11"/>
      <c r="F21" s="11"/>
      <c r="G21" s="147">
        <v>5142300</v>
      </c>
    </row>
    <row r="22" spans="1:7" s="26" customFormat="1" x14ac:dyDescent="0.25">
      <c r="A22" s="143"/>
      <c r="B22" s="11"/>
      <c r="C22" s="11" t="s">
        <v>390</v>
      </c>
      <c r="D22" s="11" t="s">
        <v>391</v>
      </c>
      <c r="E22" s="11"/>
      <c r="F22" s="11"/>
      <c r="G22" s="147">
        <v>11858433</v>
      </c>
    </row>
    <row r="23" spans="1:7" x14ac:dyDescent="0.25">
      <c r="A23" s="143"/>
      <c r="B23" s="11"/>
      <c r="C23" s="11" t="s">
        <v>175</v>
      </c>
      <c r="D23" s="11" t="s">
        <v>176</v>
      </c>
      <c r="E23" s="11"/>
      <c r="F23" s="11"/>
      <c r="G23" s="210">
        <v>2270000</v>
      </c>
    </row>
    <row r="24" spans="1:7" x14ac:dyDescent="0.25">
      <c r="A24" s="143"/>
      <c r="B24" s="11"/>
      <c r="C24" s="11" t="s">
        <v>177</v>
      </c>
      <c r="D24" s="11" t="s">
        <v>178</v>
      </c>
      <c r="E24" s="11"/>
      <c r="F24" s="11"/>
      <c r="G24" s="147">
        <v>4653035</v>
      </c>
    </row>
    <row r="25" spans="1:7" x14ac:dyDescent="0.25">
      <c r="A25" s="143"/>
      <c r="B25" s="19" t="s">
        <v>179</v>
      </c>
      <c r="C25" s="19"/>
      <c r="D25" s="19" t="s">
        <v>180</v>
      </c>
      <c r="E25" s="19"/>
      <c r="F25" s="11"/>
      <c r="G25" s="146">
        <f>G26</f>
        <v>0</v>
      </c>
    </row>
    <row r="26" spans="1:7" x14ac:dyDescent="0.25">
      <c r="A26" s="143"/>
      <c r="B26" s="11"/>
      <c r="C26" s="11"/>
      <c r="D26" s="11"/>
      <c r="E26" s="11" t="s">
        <v>181</v>
      </c>
      <c r="F26" s="11"/>
      <c r="G26" s="147">
        <v>0</v>
      </c>
    </row>
    <row r="27" spans="1:7" x14ac:dyDescent="0.25">
      <c r="A27" s="143"/>
      <c r="B27" s="19" t="s">
        <v>182</v>
      </c>
      <c r="C27" s="19"/>
      <c r="D27" s="19" t="s">
        <v>183</v>
      </c>
      <c r="E27" s="19"/>
      <c r="F27" s="11"/>
      <c r="G27" s="146">
        <f>G28+G29+G30</f>
        <v>11000000</v>
      </c>
    </row>
    <row r="28" spans="1:7" x14ac:dyDescent="0.25">
      <c r="A28" s="143"/>
      <c r="B28" s="20"/>
      <c r="C28" s="20"/>
      <c r="D28" s="20"/>
      <c r="E28" s="21" t="s">
        <v>184</v>
      </c>
      <c r="F28" s="11"/>
      <c r="G28" s="210">
        <v>3000000</v>
      </c>
    </row>
    <row r="29" spans="1:7" x14ac:dyDescent="0.25">
      <c r="A29" s="143"/>
      <c r="B29" s="11"/>
      <c r="C29" s="11"/>
      <c r="D29" s="166"/>
      <c r="E29" s="11" t="s">
        <v>185</v>
      </c>
      <c r="F29" s="11"/>
      <c r="G29" s="210">
        <v>8000000</v>
      </c>
    </row>
    <row r="30" spans="1:7" s="26" customFormat="1" ht="15.75" customHeight="1" x14ac:dyDescent="0.25">
      <c r="A30" s="143"/>
      <c r="B30" s="11"/>
      <c r="C30" s="11"/>
      <c r="D30" s="206"/>
      <c r="E30" s="209" t="s">
        <v>367</v>
      </c>
      <c r="F30" s="11"/>
      <c r="G30" s="210"/>
    </row>
    <row r="31" spans="1:7" x14ac:dyDescent="0.25">
      <c r="A31" s="144" t="s">
        <v>186</v>
      </c>
      <c r="B31" s="18"/>
      <c r="C31" s="18" t="s">
        <v>187</v>
      </c>
      <c r="D31" s="18"/>
      <c r="E31" s="18"/>
      <c r="F31" s="18"/>
      <c r="G31" s="145">
        <f>G32</f>
        <v>30472015</v>
      </c>
    </row>
    <row r="32" spans="1:7" x14ac:dyDescent="0.25">
      <c r="A32" s="143"/>
      <c r="B32" s="19" t="s">
        <v>255</v>
      </c>
      <c r="C32" s="19"/>
      <c r="D32" s="19" t="s">
        <v>188</v>
      </c>
      <c r="E32" s="19"/>
      <c r="F32" s="11"/>
      <c r="G32" s="146">
        <f>G33</f>
        <v>30472015</v>
      </c>
    </row>
    <row r="33" spans="1:7" x14ac:dyDescent="0.25">
      <c r="A33" s="143"/>
      <c r="B33" s="11"/>
      <c r="C33" s="11"/>
      <c r="D33" s="11" t="s">
        <v>416</v>
      </c>
      <c r="E33" s="11"/>
      <c r="F33" s="11"/>
      <c r="G33" s="147">
        <v>30472015</v>
      </c>
    </row>
    <row r="34" spans="1:7" x14ac:dyDescent="0.25">
      <c r="A34" s="144" t="s">
        <v>189</v>
      </c>
      <c r="B34" s="18"/>
      <c r="C34" s="18" t="s">
        <v>190</v>
      </c>
      <c r="D34" s="18"/>
      <c r="E34" s="18"/>
      <c r="F34" s="18"/>
      <c r="G34" s="145">
        <f>G35+G37+G41</f>
        <v>48650000</v>
      </c>
    </row>
    <row r="35" spans="1:7" x14ac:dyDescent="0.25">
      <c r="A35" s="143"/>
      <c r="B35" s="19" t="s">
        <v>191</v>
      </c>
      <c r="C35" s="19"/>
      <c r="D35" s="19" t="s">
        <v>192</v>
      </c>
      <c r="E35" s="19"/>
      <c r="F35" s="11"/>
      <c r="G35" s="146">
        <f>SUM(G36:G36)</f>
        <v>6500000</v>
      </c>
    </row>
    <row r="36" spans="1:7" x14ac:dyDescent="0.25">
      <c r="A36" s="143"/>
      <c r="B36" s="11"/>
      <c r="C36" s="11"/>
      <c r="D36" s="11"/>
      <c r="E36" s="11" t="s">
        <v>247</v>
      </c>
      <c r="F36" s="11"/>
      <c r="G36" s="210">
        <v>6500000</v>
      </c>
    </row>
    <row r="37" spans="1:7" x14ac:dyDescent="0.25">
      <c r="A37" s="141"/>
      <c r="B37" s="19" t="s">
        <v>193</v>
      </c>
      <c r="C37" s="19"/>
      <c r="D37" s="19" t="s">
        <v>194</v>
      </c>
      <c r="E37" s="19"/>
      <c r="F37" s="11"/>
      <c r="G37" s="146">
        <f>G38+G40</f>
        <v>42000000</v>
      </c>
    </row>
    <row r="38" spans="1:7" x14ac:dyDescent="0.25">
      <c r="A38" s="141"/>
      <c r="B38" s="11"/>
      <c r="C38" s="11" t="s">
        <v>195</v>
      </c>
      <c r="D38" s="11" t="s">
        <v>196</v>
      </c>
      <c r="E38" s="11"/>
      <c r="F38" s="11"/>
      <c r="G38" s="147">
        <f>G39</f>
        <v>42000000</v>
      </c>
    </row>
    <row r="39" spans="1:7" x14ac:dyDescent="0.25">
      <c r="A39" s="141"/>
      <c r="B39" s="11"/>
      <c r="C39" s="11"/>
      <c r="D39" s="11"/>
      <c r="E39" s="11" t="s">
        <v>197</v>
      </c>
      <c r="F39" s="11"/>
      <c r="G39" s="210">
        <v>42000000</v>
      </c>
    </row>
    <row r="40" spans="1:7" x14ac:dyDescent="0.25">
      <c r="A40" s="141"/>
      <c r="B40" s="11"/>
      <c r="C40" s="11" t="s">
        <v>198</v>
      </c>
      <c r="D40" s="11" t="s">
        <v>199</v>
      </c>
      <c r="E40" s="231"/>
      <c r="F40" s="11"/>
      <c r="G40" s="147">
        <v>0</v>
      </c>
    </row>
    <row r="41" spans="1:7" x14ac:dyDescent="0.25">
      <c r="A41" s="143"/>
      <c r="B41" s="19" t="s">
        <v>393</v>
      </c>
      <c r="C41" s="11"/>
      <c r="D41" s="230" t="s">
        <v>396</v>
      </c>
      <c r="E41" s="232"/>
      <c r="F41" s="227"/>
      <c r="G41" s="146">
        <v>150000</v>
      </c>
    </row>
    <row r="42" spans="1:7" s="26" customFormat="1" x14ac:dyDescent="0.25">
      <c r="A42" s="143"/>
      <c r="B42" s="19"/>
      <c r="C42" s="11"/>
      <c r="D42" s="11" t="s">
        <v>200</v>
      </c>
      <c r="F42" s="11"/>
      <c r="G42" s="147">
        <f>G41</f>
        <v>150000</v>
      </c>
    </row>
    <row r="43" spans="1:7" x14ac:dyDescent="0.25">
      <c r="A43" s="144" t="s">
        <v>201</v>
      </c>
      <c r="B43" s="18"/>
      <c r="C43" s="18" t="s">
        <v>202</v>
      </c>
      <c r="D43" s="18"/>
      <c r="E43" s="18"/>
      <c r="F43" s="2"/>
      <c r="G43" s="140">
        <f>G44+G45+G49+G50</f>
        <v>6514540</v>
      </c>
    </row>
    <row r="44" spans="1:7" x14ac:dyDescent="0.25">
      <c r="A44" s="143"/>
      <c r="B44" s="11"/>
      <c r="C44" s="11" t="s">
        <v>203</v>
      </c>
      <c r="D44" s="11" t="s">
        <v>204</v>
      </c>
      <c r="E44" s="11"/>
      <c r="F44" s="11"/>
      <c r="G44" s="210">
        <v>200000</v>
      </c>
    </row>
    <row r="45" spans="1:7" x14ac:dyDescent="0.25">
      <c r="A45" s="143"/>
      <c r="B45" s="11"/>
      <c r="C45" s="11" t="s">
        <v>203</v>
      </c>
      <c r="D45" s="11" t="s">
        <v>204</v>
      </c>
      <c r="E45" s="11"/>
      <c r="F45" s="11"/>
      <c r="G45" s="210">
        <f>G47+G48+G46</f>
        <v>2314540</v>
      </c>
    </row>
    <row r="46" spans="1:7" x14ac:dyDescent="0.25">
      <c r="A46" s="143"/>
      <c r="B46" s="11"/>
      <c r="C46" s="11"/>
      <c r="D46" s="11"/>
      <c r="E46" s="11" t="s">
        <v>205</v>
      </c>
      <c r="F46" s="11"/>
      <c r="G46" s="210">
        <v>550000</v>
      </c>
    </row>
    <row r="47" spans="1:7" x14ac:dyDescent="0.25">
      <c r="A47" s="143"/>
      <c r="B47" s="11"/>
      <c r="C47" s="11"/>
      <c r="D47" s="11"/>
      <c r="E47" s="11" t="s">
        <v>206</v>
      </c>
      <c r="F47" s="11"/>
      <c r="G47" s="210">
        <v>870000</v>
      </c>
    </row>
    <row r="48" spans="1:7" x14ac:dyDescent="0.25">
      <c r="A48" s="143"/>
      <c r="B48" s="11"/>
      <c r="C48" s="11"/>
      <c r="D48" s="11"/>
      <c r="E48" s="11" t="s">
        <v>207</v>
      </c>
      <c r="F48" s="11"/>
      <c r="G48" s="210">
        <v>894540</v>
      </c>
    </row>
    <row r="49" spans="1:7" x14ac:dyDescent="0.25">
      <c r="A49" s="143"/>
      <c r="B49" s="11"/>
      <c r="C49" s="11" t="s">
        <v>208</v>
      </c>
      <c r="D49" s="11" t="s">
        <v>209</v>
      </c>
      <c r="E49" s="11"/>
      <c r="F49" s="11"/>
      <c r="G49" s="210">
        <v>3000000</v>
      </c>
    </row>
    <row r="50" spans="1:7" x14ac:dyDescent="0.25">
      <c r="A50" s="143"/>
      <c r="B50" s="11"/>
      <c r="C50" s="11" t="s">
        <v>210</v>
      </c>
      <c r="D50" s="11" t="s">
        <v>211</v>
      </c>
      <c r="E50" s="11"/>
      <c r="F50" s="11"/>
      <c r="G50" s="210">
        <v>1000000</v>
      </c>
    </row>
    <row r="51" spans="1:7" x14ac:dyDescent="0.25">
      <c r="A51" s="144" t="s">
        <v>214</v>
      </c>
      <c r="B51" s="18"/>
      <c r="C51" s="18" t="s">
        <v>215</v>
      </c>
      <c r="D51" s="18"/>
      <c r="E51" s="18"/>
      <c r="F51" s="22"/>
      <c r="G51" s="140">
        <f>G52</f>
        <v>0</v>
      </c>
    </row>
    <row r="52" spans="1:7" x14ac:dyDescent="0.25">
      <c r="A52" s="143"/>
      <c r="B52" s="11" t="s">
        <v>216</v>
      </c>
      <c r="C52" s="11"/>
      <c r="D52" s="11" t="s">
        <v>217</v>
      </c>
      <c r="E52" s="11"/>
      <c r="F52" s="11"/>
      <c r="G52" s="147">
        <v>0</v>
      </c>
    </row>
    <row r="53" spans="1:7" x14ac:dyDescent="0.25">
      <c r="A53" s="144" t="s">
        <v>218</v>
      </c>
      <c r="B53" s="18"/>
      <c r="C53" s="18" t="s">
        <v>219</v>
      </c>
      <c r="D53" s="18"/>
      <c r="E53" s="18"/>
      <c r="F53" s="18"/>
      <c r="G53" s="145">
        <f>G54</f>
        <v>4995000</v>
      </c>
    </row>
    <row r="54" spans="1:7" ht="30" customHeight="1" x14ac:dyDescent="0.25">
      <c r="A54" s="143"/>
      <c r="B54" s="11" t="s">
        <v>220</v>
      </c>
      <c r="C54" s="11"/>
      <c r="D54" s="421" t="s">
        <v>377</v>
      </c>
      <c r="E54" s="422"/>
      <c r="F54" s="11"/>
      <c r="G54" s="147">
        <v>4995000</v>
      </c>
    </row>
    <row r="55" spans="1:7" x14ac:dyDescent="0.25">
      <c r="A55" s="144" t="s">
        <v>221</v>
      </c>
      <c r="B55" s="18"/>
      <c r="C55" s="18" t="s">
        <v>222</v>
      </c>
      <c r="D55" s="18"/>
      <c r="E55" s="18"/>
      <c r="F55" s="22"/>
      <c r="G55" s="140">
        <f>G56</f>
        <v>38354913</v>
      </c>
    </row>
    <row r="56" spans="1:7" x14ac:dyDescent="0.25">
      <c r="A56" s="143"/>
      <c r="B56" s="19" t="s">
        <v>223</v>
      </c>
      <c r="C56" s="19"/>
      <c r="D56" s="19" t="s">
        <v>224</v>
      </c>
      <c r="E56" s="19"/>
      <c r="F56" s="23"/>
      <c r="G56" s="167">
        <f>G57+G58</f>
        <v>38354913</v>
      </c>
    </row>
    <row r="57" spans="1:7" x14ac:dyDescent="0.25">
      <c r="A57" s="143"/>
      <c r="B57" s="11"/>
      <c r="C57" s="11" t="s">
        <v>225</v>
      </c>
      <c r="D57" s="11"/>
      <c r="E57" s="11" t="s">
        <v>226</v>
      </c>
      <c r="F57" s="23"/>
      <c r="G57" s="142">
        <v>38354913</v>
      </c>
    </row>
    <row r="58" spans="1:7" x14ac:dyDescent="0.25">
      <c r="A58" s="143"/>
      <c r="B58" s="11"/>
      <c r="C58" s="11" t="s">
        <v>227</v>
      </c>
      <c r="D58" s="11"/>
      <c r="E58" s="11" t="s">
        <v>228</v>
      </c>
      <c r="F58" s="11"/>
      <c r="G58" s="147">
        <v>0</v>
      </c>
    </row>
    <row r="59" spans="1:7" ht="15.75" thickBot="1" x14ac:dyDescent="0.3">
      <c r="A59" s="168"/>
      <c r="B59" s="169"/>
      <c r="C59" s="169" t="s">
        <v>229</v>
      </c>
      <c r="D59" s="169"/>
      <c r="E59" s="169"/>
      <c r="F59" s="169"/>
      <c r="G59" s="170">
        <f>G11+G31+G34+G43+G51+G55+G53</f>
        <v>217522864</v>
      </c>
    </row>
  </sheetData>
  <mergeCells count="8">
    <mergeCell ref="D54:E54"/>
    <mergeCell ref="A7:F9"/>
    <mergeCell ref="G7:G9"/>
    <mergeCell ref="A1:G1"/>
    <mergeCell ref="E2:G2"/>
    <mergeCell ref="A3:G3"/>
    <mergeCell ref="A4:G4"/>
    <mergeCell ref="A5:G5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zoomScaleNormal="100" workbookViewId="0">
      <selection activeCell="B2" sqref="B2:F2"/>
    </sheetView>
  </sheetViews>
  <sheetFormatPr defaultRowHeight="15" x14ac:dyDescent="0.25"/>
  <cols>
    <col min="1" max="1" width="10.140625" customWidth="1"/>
    <col min="2" max="2" width="47.28515625" customWidth="1"/>
    <col min="3" max="3" width="13.28515625" customWidth="1"/>
    <col min="6" max="6" width="13.7109375" customWidth="1"/>
  </cols>
  <sheetData>
    <row r="1" spans="1:6" ht="15.75" x14ac:dyDescent="0.25">
      <c r="A1" s="154"/>
      <c r="B1" s="407"/>
      <c r="C1" s="450"/>
      <c r="D1" s="450"/>
      <c r="E1" s="450"/>
      <c r="F1" s="451"/>
    </row>
    <row r="2" spans="1:6" ht="15.75" x14ac:dyDescent="0.25">
      <c r="A2" s="155"/>
      <c r="B2" s="452" t="s">
        <v>266</v>
      </c>
      <c r="C2" s="453"/>
      <c r="D2" s="453"/>
      <c r="E2" s="453"/>
      <c r="F2" s="454"/>
    </row>
    <row r="3" spans="1:6" x14ac:dyDescent="0.25">
      <c r="A3" s="455" t="s">
        <v>428</v>
      </c>
      <c r="B3" s="456"/>
      <c r="C3" s="456"/>
      <c r="D3" s="456"/>
      <c r="E3" s="456"/>
      <c r="F3" s="457"/>
    </row>
    <row r="4" spans="1:6" x14ac:dyDescent="0.25">
      <c r="A4" s="458"/>
      <c r="B4" s="453"/>
      <c r="C4" s="453"/>
      <c r="D4" s="453"/>
      <c r="E4" s="453"/>
      <c r="F4" s="454"/>
    </row>
    <row r="5" spans="1:6" ht="15.75" x14ac:dyDescent="0.25">
      <c r="A5" s="155"/>
      <c r="B5" s="156"/>
      <c r="C5" s="459" t="s">
        <v>1</v>
      </c>
      <c r="D5" s="436"/>
      <c r="E5" s="436"/>
      <c r="F5" s="460"/>
    </row>
    <row r="6" spans="1:6" x14ac:dyDescent="0.25">
      <c r="A6" s="461" t="s">
        <v>267</v>
      </c>
      <c r="B6" s="463" t="s">
        <v>232</v>
      </c>
      <c r="C6" s="466" t="s">
        <v>268</v>
      </c>
      <c r="D6" s="468" t="s">
        <v>269</v>
      </c>
      <c r="E6" s="445" t="s">
        <v>270</v>
      </c>
      <c r="F6" s="447" t="s">
        <v>271</v>
      </c>
    </row>
    <row r="7" spans="1:6" x14ac:dyDescent="0.25">
      <c r="A7" s="462"/>
      <c r="B7" s="464"/>
      <c r="C7" s="467"/>
      <c r="D7" s="469"/>
      <c r="E7" s="446"/>
      <c r="F7" s="448"/>
    </row>
    <row r="8" spans="1:6" x14ac:dyDescent="0.25">
      <c r="A8" s="462"/>
      <c r="B8" s="465"/>
      <c r="C8" s="467"/>
      <c r="D8" s="469"/>
      <c r="E8" s="446"/>
      <c r="F8" s="449"/>
    </row>
    <row r="9" spans="1:6" ht="15.75" x14ac:dyDescent="0.25">
      <c r="A9" s="157"/>
      <c r="B9" s="17"/>
      <c r="C9" s="40"/>
      <c r="D9" s="40"/>
      <c r="E9" s="17"/>
      <c r="F9" s="35"/>
    </row>
    <row r="10" spans="1:6" ht="15.75" x14ac:dyDescent="0.25">
      <c r="A10" s="158" t="s">
        <v>272</v>
      </c>
      <c r="B10" s="41" t="s">
        <v>273</v>
      </c>
      <c r="C10" s="42">
        <v>4444540</v>
      </c>
      <c r="D10" s="43"/>
      <c r="E10" s="84"/>
      <c r="F10" s="159">
        <f t="shared" ref="F10:F19" si="0">SUM(C10:E10)</f>
        <v>4444540</v>
      </c>
    </row>
    <row r="11" spans="1:6" ht="15.75" x14ac:dyDescent="0.25">
      <c r="A11" s="160" t="s">
        <v>274</v>
      </c>
      <c r="B11" s="44" t="s">
        <v>275</v>
      </c>
      <c r="C11" s="45">
        <v>48650000</v>
      </c>
      <c r="D11" s="45"/>
      <c r="E11" s="85"/>
      <c r="F11" s="159">
        <f t="shared" si="0"/>
        <v>48650000</v>
      </c>
    </row>
    <row r="12" spans="1:6" ht="15.75" x14ac:dyDescent="0.25">
      <c r="A12" s="160" t="s">
        <v>276</v>
      </c>
      <c r="B12" s="46" t="s">
        <v>277</v>
      </c>
      <c r="C12" s="45">
        <v>150000</v>
      </c>
      <c r="D12" s="45"/>
      <c r="E12" s="85"/>
      <c r="F12" s="159">
        <f t="shared" si="0"/>
        <v>150000</v>
      </c>
    </row>
    <row r="13" spans="1:6" ht="15.75" x14ac:dyDescent="0.25">
      <c r="A13" s="161" t="s">
        <v>278</v>
      </c>
      <c r="B13" s="47" t="s">
        <v>279</v>
      </c>
      <c r="C13" s="45">
        <v>108008411</v>
      </c>
      <c r="D13" s="45"/>
      <c r="E13" s="85"/>
      <c r="F13" s="159">
        <f t="shared" si="0"/>
        <v>108008411</v>
      </c>
    </row>
    <row r="14" spans="1:6" ht="15.75" x14ac:dyDescent="0.25">
      <c r="A14" s="161" t="s">
        <v>280</v>
      </c>
      <c r="B14" s="47" t="s">
        <v>281</v>
      </c>
      <c r="C14" s="45">
        <v>38354913</v>
      </c>
      <c r="D14" s="45"/>
      <c r="E14" s="85"/>
      <c r="F14" s="159">
        <f t="shared" si="0"/>
        <v>38354913</v>
      </c>
    </row>
    <row r="15" spans="1:6" ht="15.75" x14ac:dyDescent="0.25">
      <c r="A15" s="160" t="s">
        <v>282</v>
      </c>
      <c r="B15" s="47" t="s">
        <v>283</v>
      </c>
      <c r="C15" s="45">
        <v>3000000</v>
      </c>
      <c r="D15" s="45"/>
      <c r="E15" s="85"/>
      <c r="F15" s="159">
        <f t="shared" si="0"/>
        <v>3000000</v>
      </c>
    </row>
    <row r="16" spans="1:6" ht="15.75" x14ac:dyDescent="0.25">
      <c r="A16" s="160" t="s">
        <v>284</v>
      </c>
      <c r="B16" s="48" t="s">
        <v>285</v>
      </c>
      <c r="C16" s="49">
        <v>5065000</v>
      </c>
      <c r="D16" s="49"/>
      <c r="E16" s="86"/>
      <c r="F16" s="159">
        <f t="shared" si="0"/>
        <v>5065000</v>
      </c>
    </row>
    <row r="17" spans="1:6" ht="15.75" x14ac:dyDescent="0.25">
      <c r="A17" s="160" t="s">
        <v>286</v>
      </c>
      <c r="B17" s="50" t="s">
        <v>287</v>
      </c>
      <c r="C17" s="51">
        <v>8000000</v>
      </c>
      <c r="D17" s="51"/>
      <c r="E17" s="87"/>
      <c r="F17" s="159">
        <f t="shared" si="0"/>
        <v>8000000</v>
      </c>
    </row>
    <row r="18" spans="1:6" ht="15.75" x14ac:dyDescent="0.25">
      <c r="A18" s="160" t="s">
        <v>288</v>
      </c>
      <c r="B18" s="50" t="s">
        <v>289</v>
      </c>
      <c r="C18" s="51">
        <v>850000</v>
      </c>
      <c r="D18" s="51"/>
      <c r="E18" s="87"/>
      <c r="F18" s="159">
        <f t="shared" si="0"/>
        <v>850000</v>
      </c>
    </row>
    <row r="19" spans="1:6" ht="15.75" x14ac:dyDescent="0.25">
      <c r="A19" s="160" t="s">
        <v>290</v>
      </c>
      <c r="B19" s="50" t="s">
        <v>291</v>
      </c>
      <c r="C19" s="51">
        <v>1000000</v>
      </c>
      <c r="D19" s="51"/>
      <c r="E19" s="87"/>
      <c r="F19" s="159">
        <f t="shared" si="0"/>
        <v>1000000</v>
      </c>
    </row>
    <row r="20" spans="1:6" ht="16.5" thickBot="1" x14ac:dyDescent="0.3">
      <c r="A20" s="162" t="s">
        <v>292</v>
      </c>
      <c r="B20" s="163"/>
      <c r="C20" s="164">
        <f>SUM(C10:C19)</f>
        <v>217522864</v>
      </c>
      <c r="D20" s="164">
        <f>SUM(D10:D19)</f>
        <v>0</v>
      </c>
      <c r="E20" s="164">
        <f>SUM(E10:E19)</f>
        <v>0</v>
      </c>
      <c r="F20" s="165">
        <f>SUM(F10:F19)</f>
        <v>217522864</v>
      </c>
    </row>
  </sheetData>
  <mergeCells count="11">
    <mergeCell ref="E6:E8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</mergeCell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54"/>
  <sheetViews>
    <sheetView tabSelected="1" view="pageBreakPreview" topLeftCell="A334" zoomScaleNormal="100" zoomScaleSheetLayoutView="100" workbookViewId="0">
      <selection activeCell="G349" sqref="G349"/>
    </sheetView>
  </sheetViews>
  <sheetFormatPr defaultRowHeight="15" x14ac:dyDescent="0.25"/>
  <cols>
    <col min="1" max="1" width="3.85546875" customWidth="1"/>
    <col min="2" max="2" width="5.28515625" customWidth="1"/>
    <col min="3" max="3" width="5.7109375" customWidth="1"/>
    <col min="4" max="4" width="9.85546875" customWidth="1"/>
    <col min="5" max="5" width="36.5703125" customWidth="1"/>
    <col min="6" max="6" width="12" customWidth="1"/>
    <col min="7" max="7" width="27.5703125" customWidth="1"/>
    <col min="12" max="12" width="9.85546875" bestFit="1" customWidth="1"/>
  </cols>
  <sheetData>
    <row r="1" spans="1:7" x14ac:dyDescent="0.25">
      <c r="A1" s="474"/>
      <c r="B1" s="475"/>
      <c r="C1" s="475"/>
      <c r="D1" s="475"/>
      <c r="E1" s="475"/>
      <c r="F1" s="475"/>
      <c r="G1" s="171"/>
    </row>
    <row r="2" spans="1:7" x14ac:dyDescent="0.25">
      <c r="A2" s="476"/>
      <c r="B2" s="475"/>
      <c r="C2" s="475"/>
      <c r="D2" s="475"/>
      <c r="E2" s="475"/>
      <c r="F2" s="475"/>
      <c r="G2" s="171"/>
    </row>
    <row r="3" spans="1:7" x14ac:dyDescent="0.25">
      <c r="A3" s="444" t="s">
        <v>0</v>
      </c>
      <c r="B3" s="477"/>
      <c r="C3" s="477"/>
      <c r="D3" s="477"/>
      <c r="E3" s="477"/>
      <c r="F3" s="477"/>
      <c r="G3" s="477"/>
    </row>
    <row r="4" spans="1:7" x14ac:dyDescent="0.25">
      <c r="A4" s="444" t="s">
        <v>398</v>
      </c>
      <c r="B4" s="477"/>
      <c r="C4" s="477"/>
      <c r="D4" s="477"/>
      <c r="E4" s="477"/>
      <c r="F4" s="477"/>
      <c r="G4" s="477"/>
    </row>
    <row r="5" spans="1:7" x14ac:dyDescent="0.25">
      <c r="A5" s="444" t="s">
        <v>242</v>
      </c>
      <c r="B5" s="477"/>
      <c r="C5" s="477"/>
      <c r="D5" s="477"/>
      <c r="E5" s="477"/>
      <c r="F5" s="477"/>
      <c r="G5" s="477"/>
    </row>
    <row r="6" spans="1:7" x14ac:dyDescent="0.25">
      <c r="A6" s="137"/>
      <c r="B6" s="137"/>
      <c r="C6" s="137"/>
      <c r="D6" s="137"/>
      <c r="E6" s="137"/>
      <c r="F6" s="137" t="s">
        <v>1</v>
      </c>
      <c r="G6" s="171"/>
    </row>
    <row r="7" spans="1:7" ht="15" customHeight="1" x14ac:dyDescent="0.25">
      <c r="A7" s="480" t="s">
        <v>2</v>
      </c>
      <c r="B7" s="481"/>
      <c r="C7" s="481"/>
      <c r="D7" s="481"/>
      <c r="E7" s="481"/>
      <c r="F7" s="482" t="s">
        <v>3</v>
      </c>
      <c r="G7" s="478" t="s">
        <v>409</v>
      </c>
    </row>
    <row r="8" spans="1:7" x14ac:dyDescent="0.25">
      <c r="A8" s="481"/>
      <c r="B8" s="481"/>
      <c r="C8" s="481"/>
      <c r="D8" s="481"/>
      <c r="E8" s="481"/>
      <c r="F8" s="483"/>
      <c r="G8" s="479"/>
    </row>
    <row r="9" spans="1:7" x14ac:dyDescent="0.25">
      <c r="A9" s="246" t="s">
        <v>4</v>
      </c>
      <c r="B9" s="247"/>
      <c r="C9" s="247"/>
      <c r="D9" s="247"/>
      <c r="E9" s="247"/>
      <c r="F9" s="248"/>
      <c r="G9" s="249">
        <f>G10+G13+G15+G41+G61+G64</f>
        <v>57036552</v>
      </c>
    </row>
    <row r="10" spans="1:7" x14ac:dyDescent="0.25">
      <c r="A10" s="250" t="s">
        <v>5</v>
      </c>
      <c r="B10" s="251"/>
      <c r="C10" s="251" t="s">
        <v>6</v>
      </c>
      <c r="D10" s="251"/>
      <c r="E10" s="251"/>
      <c r="F10" s="252"/>
      <c r="G10" s="253">
        <f t="shared" ref="G10" si="0">G11</f>
        <v>12084756</v>
      </c>
    </row>
    <row r="11" spans="1:7" x14ac:dyDescent="0.25">
      <c r="A11" s="254"/>
      <c r="B11" s="251" t="s">
        <v>7</v>
      </c>
      <c r="C11" s="251"/>
      <c r="D11" s="251" t="s">
        <v>8</v>
      </c>
      <c r="E11" s="251"/>
      <c r="F11" s="255"/>
      <c r="G11" s="253">
        <f>G12</f>
        <v>12084756</v>
      </c>
    </row>
    <row r="12" spans="1:7" x14ac:dyDescent="0.25">
      <c r="A12" s="254"/>
      <c r="B12" s="256"/>
      <c r="C12" s="256" t="s">
        <v>9</v>
      </c>
      <c r="D12" s="256" t="s">
        <v>10</v>
      </c>
      <c r="E12" s="256"/>
      <c r="F12" s="256"/>
      <c r="G12" s="257">
        <v>12084756</v>
      </c>
    </row>
    <row r="13" spans="1:7" x14ac:dyDescent="0.25">
      <c r="A13" s="250" t="s">
        <v>11</v>
      </c>
      <c r="B13" s="251"/>
      <c r="C13" s="251" t="s">
        <v>12</v>
      </c>
      <c r="D13" s="258"/>
      <c r="E13" s="258"/>
      <c r="F13" s="259"/>
      <c r="G13" s="253">
        <f>SUM(G14:G14)</f>
        <v>1571018</v>
      </c>
    </row>
    <row r="14" spans="1:7" x14ac:dyDescent="0.25">
      <c r="A14" s="254"/>
      <c r="B14" s="256"/>
      <c r="C14" s="256"/>
      <c r="D14" s="256" t="s">
        <v>13</v>
      </c>
      <c r="E14" s="256"/>
      <c r="F14" s="256"/>
      <c r="G14" s="260">
        <v>1571018</v>
      </c>
    </row>
    <row r="15" spans="1:7" x14ac:dyDescent="0.25">
      <c r="A15" s="250" t="s">
        <v>14</v>
      </c>
      <c r="B15" s="251"/>
      <c r="C15" s="251" t="s">
        <v>15</v>
      </c>
      <c r="D15" s="251"/>
      <c r="E15" s="251"/>
      <c r="F15" s="256"/>
      <c r="G15" s="253">
        <f>G16+G23+G27+G37</f>
        <v>6490000</v>
      </c>
    </row>
    <row r="16" spans="1:7" x14ac:dyDescent="0.25">
      <c r="A16" s="254"/>
      <c r="B16" s="251" t="s">
        <v>16</v>
      </c>
      <c r="C16" s="251"/>
      <c r="D16" s="251" t="s">
        <v>17</v>
      </c>
      <c r="E16" s="261"/>
      <c r="F16" s="262"/>
      <c r="G16" s="253">
        <f>G17+G19</f>
        <v>620000</v>
      </c>
    </row>
    <row r="17" spans="1:12" x14ac:dyDescent="0.25">
      <c r="A17" s="254"/>
      <c r="B17" s="256"/>
      <c r="C17" s="256" t="s">
        <v>18</v>
      </c>
      <c r="D17" s="256" t="s">
        <v>19</v>
      </c>
      <c r="E17" s="262"/>
      <c r="F17" s="262"/>
      <c r="G17" s="257">
        <f>SUM(G18:G18)</f>
        <v>200000</v>
      </c>
    </row>
    <row r="18" spans="1:12" x14ac:dyDescent="0.25">
      <c r="A18" s="254"/>
      <c r="B18" s="256"/>
      <c r="C18" s="256"/>
      <c r="D18" s="256"/>
      <c r="E18" s="262" t="s">
        <v>20</v>
      </c>
      <c r="F18" s="262"/>
      <c r="G18" s="260">
        <v>200000</v>
      </c>
    </row>
    <row r="19" spans="1:12" x14ac:dyDescent="0.25">
      <c r="A19" s="254"/>
      <c r="B19" s="256"/>
      <c r="C19" s="256" t="s">
        <v>21</v>
      </c>
      <c r="D19" s="256" t="s">
        <v>22</v>
      </c>
      <c r="E19" s="256"/>
      <c r="F19" s="256"/>
      <c r="G19" s="260">
        <f>G20+G21+G22</f>
        <v>420000</v>
      </c>
    </row>
    <row r="20" spans="1:12" x14ac:dyDescent="0.25">
      <c r="A20" s="250"/>
      <c r="B20" s="251"/>
      <c r="C20" s="251"/>
      <c r="D20" s="251"/>
      <c r="E20" s="256" t="s">
        <v>23</v>
      </c>
      <c r="F20" s="256"/>
      <c r="G20" s="260">
        <v>100000</v>
      </c>
      <c r="L20" s="66"/>
    </row>
    <row r="21" spans="1:12" x14ac:dyDescent="0.25">
      <c r="A21" s="250"/>
      <c r="B21" s="251"/>
      <c r="C21" s="251"/>
      <c r="D21" s="251"/>
      <c r="E21" s="256" t="s">
        <v>24</v>
      </c>
      <c r="F21" s="256"/>
      <c r="G21" s="260">
        <v>300000</v>
      </c>
      <c r="L21" s="26"/>
    </row>
    <row r="22" spans="1:12" x14ac:dyDescent="0.25">
      <c r="A22" s="250"/>
      <c r="B22" s="251"/>
      <c r="C22" s="251"/>
      <c r="D22" s="251"/>
      <c r="E22" s="256" t="s">
        <v>25</v>
      </c>
      <c r="F22" s="256"/>
      <c r="G22" s="260">
        <v>20000</v>
      </c>
      <c r="L22" s="66"/>
    </row>
    <row r="23" spans="1:12" x14ac:dyDescent="0.25">
      <c r="A23" s="254"/>
      <c r="B23" s="251" t="s">
        <v>26</v>
      </c>
      <c r="C23" s="251"/>
      <c r="D23" s="251" t="s">
        <v>27</v>
      </c>
      <c r="E23" s="251"/>
      <c r="F23" s="256"/>
      <c r="G23" s="253">
        <f t="shared" ref="G23" si="1">G25+G24</f>
        <v>750000</v>
      </c>
    </row>
    <row r="24" spans="1:12" x14ac:dyDescent="0.25">
      <c r="A24" s="254"/>
      <c r="B24" s="251"/>
      <c r="C24" s="256" t="s">
        <v>28</v>
      </c>
      <c r="D24" s="256" t="s">
        <v>29</v>
      </c>
      <c r="E24" s="251"/>
      <c r="F24" s="256"/>
      <c r="G24" s="257">
        <v>150000</v>
      </c>
    </row>
    <row r="25" spans="1:12" x14ac:dyDescent="0.25">
      <c r="A25" s="254"/>
      <c r="B25" s="256"/>
      <c r="C25" s="256" t="s">
        <v>30</v>
      </c>
      <c r="D25" s="256" t="s">
        <v>31</v>
      </c>
      <c r="E25" s="256"/>
      <c r="F25" s="256"/>
      <c r="G25" s="260">
        <f>G26</f>
        <v>600000</v>
      </c>
    </row>
    <row r="26" spans="1:12" x14ac:dyDescent="0.25">
      <c r="A26" s="254"/>
      <c r="B26" s="256"/>
      <c r="C26" s="256"/>
      <c r="D26" s="256"/>
      <c r="E26" s="256" t="s">
        <v>32</v>
      </c>
      <c r="F26" s="256"/>
      <c r="G26" s="260">
        <v>600000</v>
      </c>
    </row>
    <row r="27" spans="1:12" x14ac:dyDescent="0.25">
      <c r="A27" s="254"/>
      <c r="B27" s="251" t="s">
        <v>33</v>
      </c>
      <c r="C27" s="251"/>
      <c r="D27" s="251" t="s">
        <v>34</v>
      </c>
      <c r="E27" s="251"/>
      <c r="F27" s="256"/>
      <c r="G27" s="253">
        <f>G28+G32+G34+G33</f>
        <v>4050000</v>
      </c>
    </row>
    <row r="28" spans="1:12" x14ac:dyDescent="0.25">
      <c r="A28" s="254"/>
      <c r="B28" s="256"/>
      <c r="C28" s="256" t="s">
        <v>35</v>
      </c>
      <c r="D28" s="256" t="s">
        <v>36</v>
      </c>
      <c r="E28" s="256"/>
      <c r="F28" s="256"/>
      <c r="G28" s="257">
        <f>SUM(G29:G31)</f>
        <v>1100000</v>
      </c>
    </row>
    <row r="29" spans="1:12" x14ac:dyDescent="0.25">
      <c r="A29" s="254"/>
      <c r="B29" s="256"/>
      <c r="C29" s="256"/>
      <c r="D29" s="256"/>
      <c r="E29" s="256" t="s">
        <v>37</v>
      </c>
      <c r="F29" s="256"/>
      <c r="G29" s="260">
        <v>300000</v>
      </c>
    </row>
    <row r="30" spans="1:12" x14ac:dyDescent="0.25">
      <c r="A30" s="254"/>
      <c r="B30" s="256"/>
      <c r="C30" s="256"/>
      <c r="D30" s="256"/>
      <c r="E30" s="256" t="s">
        <v>38</v>
      </c>
      <c r="F30" s="256"/>
      <c r="G30" s="260">
        <v>700000</v>
      </c>
    </row>
    <row r="31" spans="1:12" x14ac:dyDescent="0.25">
      <c r="A31" s="254"/>
      <c r="B31" s="256"/>
      <c r="C31" s="256"/>
      <c r="D31" s="256"/>
      <c r="E31" s="256" t="s">
        <v>39</v>
      </c>
      <c r="F31" s="256"/>
      <c r="G31" s="260">
        <v>100000</v>
      </c>
    </row>
    <row r="32" spans="1:12" x14ac:dyDescent="0.25">
      <c r="A32" s="254"/>
      <c r="B32" s="256"/>
      <c r="C32" s="256" t="s">
        <v>40</v>
      </c>
      <c r="D32" s="256" t="s">
        <v>41</v>
      </c>
      <c r="E32" s="256"/>
      <c r="F32" s="256"/>
      <c r="G32" s="260">
        <v>250000</v>
      </c>
    </row>
    <row r="33" spans="1:7" s="24" customFormat="1" x14ac:dyDescent="0.25">
      <c r="A33" s="263"/>
      <c r="B33" s="264"/>
      <c r="C33" s="264" t="s">
        <v>231</v>
      </c>
      <c r="D33" s="264" t="s">
        <v>415</v>
      </c>
      <c r="E33" s="264"/>
      <c r="F33" s="264"/>
      <c r="G33" s="260">
        <v>850000</v>
      </c>
    </row>
    <row r="34" spans="1:7" x14ac:dyDescent="0.25">
      <c r="A34" s="254"/>
      <c r="B34" s="256"/>
      <c r="C34" s="256" t="s">
        <v>42</v>
      </c>
      <c r="D34" s="256" t="s">
        <v>43</v>
      </c>
      <c r="E34" s="256"/>
      <c r="F34" s="256"/>
      <c r="G34" s="257">
        <f>SUM(G35:G36)</f>
        <v>1850000</v>
      </c>
    </row>
    <row r="35" spans="1:7" x14ac:dyDescent="0.25">
      <c r="A35" s="254"/>
      <c r="B35" s="256"/>
      <c r="C35" s="256"/>
      <c r="D35" s="256"/>
      <c r="E35" s="256" t="s">
        <v>44</v>
      </c>
      <c r="F35" s="256"/>
      <c r="G35" s="260">
        <v>1750000</v>
      </c>
    </row>
    <row r="36" spans="1:7" x14ac:dyDescent="0.25">
      <c r="A36" s="254"/>
      <c r="B36" s="256"/>
      <c r="C36" s="256"/>
      <c r="D36" s="256"/>
      <c r="E36" s="256" t="s">
        <v>101</v>
      </c>
      <c r="F36" s="256"/>
      <c r="G36" s="260">
        <v>100000</v>
      </c>
    </row>
    <row r="37" spans="1:7" x14ac:dyDescent="0.25">
      <c r="A37" s="254"/>
      <c r="B37" s="251" t="s">
        <v>45</v>
      </c>
      <c r="C37" s="251"/>
      <c r="D37" s="251" t="s">
        <v>46</v>
      </c>
      <c r="E37" s="251"/>
      <c r="F37" s="256"/>
      <c r="G37" s="253">
        <f>G38+G39+G40</f>
        <v>1070000</v>
      </c>
    </row>
    <row r="38" spans="1:7" x14ac:dyDescent="0.25">
      <c r="A38" s="254"/>
      <c r="B38" s="256"/>
      <c r="C38" s="256" t="s">
        <v>47</v>
      </c>
      <c r="D38" s="256" t="s">
        <v>48</v>
      </c>
      <c r="E38" s="256"/>
      <c r="F38" s="256"/>
      <c r="G38" s="260">
        <v>670000</v>
      </c>
    </row>
    <row r="39" spans="1:7" x14ac:dyDescent="0.25">
      <c r="A39" s="254"/>
      <c r="B39" s="256"/>
      <c r="C39" s="256" t="s">
        <v>49</v>
      </c>
      <c r="D39" s="256" t="s">
        <v>50</v>
      </c>
      <c r="E39" s="256"/>
      <c r="F39" s="256"/>
      <c r="G39" s="260">
        <v>200000</v>
      </c>
    </row>
    <row r="40" spans="1:7" x14ac:dyDescent="0.25">
      <c r="A40" s="254"/>
      <c r="B40" s="256"/>
      <c r="C40" s="256" t="s">
        <v>49</v>
      </c>
      <c r="D40" s="256" t="s">
        <v>51</v>
      </c>
      <c r="E40" s="256"/>
      <c r="F40" s="256"/>
      <c r="G40" s="260">
        <v>200000</v>
      </c>
    </row>
    <row r="41" spans="1:7" x14ac:dyDescent="0.25">
      <c r="A41" s="250" t="s">
        <v>52</v>
      </c>
      <c r="B41" s="251"/>
      <c r="C41" s="251" t="s">
        <v>53</v>
      </c>
      <c r="D41" s="251"/>
      <c r="E41" s="251"/>
      <c r="F41" s="251"/>
      <c r="G41" s="253">
        <f>G43+G47+G59+G42</f>
        <v>33350778</v>
      </c>
    </row>
    <row r="42" spans="1:7" x14ac:dyDescent="0.25">
      <c r="A42" s="250"/>
      <c r="B42" s="251"/>
      <c r="C42" s="256" t="s">
        <v>368</v>
      </c>
      <c r="D42" s="256" t="s">
        <v>369</v>
      </c>
      <c r="E42" s="256"/>
      <c r="F42" s="256"/>
      <c r="G42" s="260">
        <v>5317442</v>
      </c>
    </row>
    <row r="43" spans="1:7" x14ac:dyDescent="0.25">
      <c r="A43" s="254"/>
      <c r="B43" s="256"/>
      <c r="C43" s="256" t="s">
        <v>54</v>
      </c>
      <c r="D43" s="256" t="s">
        <v>55</v>
      </c>
      <c r="E43" s="256"/>
      <c r="F43" s="256"/>
      <c r="G43" s="257">
        <f>SUM(G44:G46)</f>
        <v>79320</v>
      </c>
    </row>
    <row r="44" spans="1:7" x14ac:dyDescent="0.25">
      <c r="A44" s="254"/>
      <c r="B44" s="256"/>
      <c r="C44" s="256"/>
      <c r="D44" s="256"/>
      <c r="E44" s="256" t="s">
        <v>56</v>
      </c>
      <c r="F44" s="256"/>
      <c r="G44" s="260">
        <v>19320</v>
      </c>
    </row>
    <row r="45" spans="1:7" x14ac:dyDescent="0.25">
      <c r="A45" s="254"/>
      <c r="B45" s="256"/>
      <c r="C45" s="256"/>
      <c r="D45" s="256"/>
      <c r="E45" s="256" t="s">
        <v>57</v>
      </c>
      <c r="F45" s="256"/>
      <c r="G45" s="260">
        <v>30000</v>
      </c>
    </row>
    <row r="46" spans="1:7" x14ac:dyDescent="0.25">
      <c r="A46" s="254"/>
      <c r="B46" s="256"/>
      <c r="C46" s="256"/>
      <c r="D46" s="256"/>
      <c r="E46" s="256" t="s">
        <v>58</v>
      </c>
      <c r="F46" s="256"/>
      <c r="G46" s="260">
        <v>30000</v>
      </c>
    </row>
    <row r="47" spans="1:7" x14ac:dyDescent="0.25">
      <c r="A47" s="254"/>
      <c r="B47" s="256"/>
      <c r="C47" s="256" t="s">
        <v>59</v>
      </c>
      <c r="D47" s="256" t="s">
        <v>60</v>
      </c>
      <c r="E47" s="256"/>
      <c r="F47" s="256"/>
      <c r="G47" s="257">
        <f>G48+G49+G57</f>
        <v>2050000</v>
      </c>
    </row>
    <row r="48" spans="1:7" x14ac:dyDescent="0.25">
      <c r="A48" s="254"/>
      <c r="B48" s="256"/>
      <c r="C48" s="256"/>
      <c r="D48" s="256"/>
      <c r="E48" s="256" t="s">
        <v>61</v>
      </c>
      <c r="F48" s="256"/>
      <c r="G48" s="260">
        <v>230000</v>
      </c>
    </row>
    <row r="49" spans="1:7" x14ac:dyDescent="0.25">
      <c r="A49" s="254"/>
      <c r="B49" s="256"/>
      <c r="C49" s="256"/>
      <c r="D49" s="256"/>
      <c r="E49" s="256" t="s">
        <v>62</v>
      </c>
      <c r="F49" s="255"/>
      <c r="G49" s="257">
        <f>G50+G51+G52+G53+G54+G55+G56+G58</f>
        <v>1720000</v>
      </c>
    </row>
    <row r="50" spans="1:7" x14ac:dyDescent="0.25">
      <c r="A50" s="254"/>
      <c r="B50" s="256"/>
      <c r="C50" s="256"/>
      <c r="D50" s="256"/>
      <c r="E50" s="256" t="s">
        <v>63</v>
      </c>
      <c r="F50" s="256"/>
      <c r="G50" s="260">
        <v>300000</v>
      </c>
    </row>
    <row r="51" spans="1:7" x14ac:dyDescent="0.25">
      <c r="A51" s="254"/>
      <c r="B51" s="256"/>
      <c r="C51" s="256"/>
      <c r="D51" s="256"/>
      <c r="E51" s="256" t="s">
        <v>64</v>
      </c>
      <c r="F51" s="256"/>
      <c r="G51" s="260">
        <v>400000</v>
      </c>
    </row>
    <row r="52" spans="1:7" x14ac:dyDescent="0.25">
      <c r="A52" s="254"/>
      <c r="B52" s="256"/>
      <c r="C52" s="256"/>
      <c r="D52" s="256"/>
      <c r="E52" s="256" t="s">
        <v>65</v>
      </c>
      <c r="F52" s="256"/>
      <c r="G52" s="260">
        <v>400000</v>
      </c>
    </row>
    <row r="53" spans="1:7" x14ac:dyDescent="0.25">
      <c r="A53" s="254"/>
      <c r="B53" s="256"/>
      <c r="C53" s="256"/>
      <c r="D53" s="256"/>
      <c r="E53" s="256" t="s">
        <v>66</v>
      </c>
      <c r="F53" s="256"/>
      <c r="G53" s="260">
        <v>100000</v>
      </c>
    </row>
    <row r="54" spans="1:7" x14ac:dyDescent="0.25">
      <c r="A54" s="254"/>
      <c r="B54" s="256"/>
      <c r="C54" s="256"/>
      <c r="D54" s="256"/>
      <c r="E54" s="256" t="s">
        <v>67</v>
      </c>
      <c r="F54" s="256"/>
      <c r="G54" s="260">
        <v>60000</v>
      </c>
    </row>
    <row r="55" spans="1:7" s="26" customFormat="1" x14ac:dyDescent="0.25">
      <c r="A55" s="254"/>
      <c r="B55" s="256"/>
      <c r="C55" s="256"/>
      <c r="D55" s="256"/>
      <c r="E55" s="256" t="s">
        <v>399</v>
      </c>
      <c r="F55" s="256"/>
      <c r="G55" s="260">
        <v>10000</v>
      </c>
    </row>
    <row r="56" spans="1:7" s="26" customFormat="1" x14ac:dyDescent="0.25">
      <c r="A56" s="254"/>
      <c r="B56" s="256"/>
      <c r="C56" s="256"/>
      <c r="D56" s="256"/>
      <c r="E56" s="256" t="s">
        <v>370</v>
      </c>
      <c r="F56" s="256"/>
      <c r="G56" s="260">
        <v>400000</v>
      </c>
    </row>
    <row r="57" spans="1:7" x14ac:dyDescent="0.25">
      <c r="A57" s="254"/>
      <c r="B57" s="256"/>
      <c r="C57" s="256"/>
      <c r="D57" s="256"/>
      <c r="E57" s="256" t="s">
        <v>371</v>
      </c>
      <c r="F57" s="256"/>
      <c r="G57" s="260">
        <v>100000</v>
      </c>
    </row>
    <row r="58" spans="1:7" s="26" customFormat="1" x14ac:dyDescent="0.25">
      <c r="A58" s="254"/>
      <c r="B58" s="256"/>
      <c r="C58" s="256"/>
      <c r="D58" s="256"/>
      <c r="E58" s="256" t="s">
        <v>400</v>
      </c>
      <c r="F58" s="256"/>
      <c r="G58" s="260">
        <v>50000</v>
      </c>
    </row>
    <row r="59" spans="1:7" x14ac:dyDescent="0.25">
      <c r="A59" s="254"/>
      <c r="B59" s="256"/>
      <c r="C59" s="256" t="s">
        <v>68</v>
      </c>
      <c r="D59" s="256" t="s">
        <v>69</v>
      </c>
      <c r="E59" s="256"/>
      <c r="F59" s="256"/>
      <c r="G59" s="265">
        <f>G60</f>
        <v>25904016</v>
      </c>
    </row>
    <row r="60" spans="1:7" x14ac:dyDescent="0.25">
      <c r="A60" s="254"/>
      <c r="B60" s="256"/>
      <c r="C60" s="256"/>
      <c r="D60" s="256"/>
      <c r="E60" s="256" t="s">
        <v>70</v>
      </c>
      <c r="F60" s="256"/>
      <c r="G60" s="260">
        <v>25904016</v>
      </c>
    </row>
    <row r="61" spans="1:7" x14ac:dyDescent="0.25">
      <c r="A61" s="266" t="s">
        <v>71</v>
      </c>
      <c r="B61" s="256"/>
      <c r="C61" s="267" t="s">
        <v>72</v>
      </c>
      <c r="D61" s="256"/>
      <c r="E61" s="256"/>
      <c r="F61" s="256"/>
      <c r="G61" s="253">
        <f>G62+G63</f>
        <v>2540000</v>
      </c>
    </row>
    <row r="62" spans="1:7" s="26" customFormat="1" x14ac:dyDescent="0.25">
      <c r="A62" s="254"/>
      <c r="B62" s="255"/>
      <c r="C62" s="264" t="s">
        <v>73</v>
      </c>
      <c r="D62" s="268"/>
      <c r="E62" s="256" t="s">
        <v>74</v>
      </c>
      <c r="F62" s="256"/>
      <c r="G62" s="269">
        <v>2000000</v>
      </c>
    </row>
    <row r="63" spans="1:7" s="26" customFormat="1" x14ac:dyDescent="0.25">
      <c r="A63" s="254"/>
      <c r="B63" s="255"/>
      <c r="C63" s="264" t="s">
        <v>75</v>
      </c>
      <c r="D63" s="268"/>
      <c r="E63" s="256" t="s">
        <v>76</v>
      </c>
      <c r="F63" s="256"/>
      <c r="G63" s="260">
        <v>540000</v>
      </c>
    </row>
    <row r="64" spans="1:7" s="26" customFormat="1" x14ac:dyDescent="0.25">
      <c r="A64" s="270" t="s">
        <v>126</v>
      </c>
      <c r="B64" s="271"/>
      <c r="C64" s="272"/>
      <c r="D64" s="273" t="s">
        <v>127</v>
      </c>
      <c r="E64" s="274"/>
      <c r="F64" s="274"/>
      <c r="G64" s="275">
        <f>G65+G66</f>
        <v>1000000</v>
      </c>
    </row>
    <row r="65" spans="1:7" s="26" customFormat="1" x14ac:dyDescent="0.25">
      <c r="A65" s="276"/>
      <c r="B65" s="277" t="s">
        <v>381</v>
      </c>
      <c r="C65" s="278"/>
      <c r="D65" s="277" t="s">
        <v>384</v>
      </c>
      <c r="E65" s="277"/>
      <c r="F65" s="277"/>
      <c r="G65" s="269">
        <v>787400</v>
      </c>
    </row>
    <row r="66" spans="1:7" x14ac:dyDescent="0.25">
      <c r="A66" s="279"/>
      <c r="B66" s="277" t="s">
        <v>382</v>
      </c>
      <c r="C66" s="278"/>
      <c r="D66" s="278" t="s">
        <v>383</v>
      </c>
      <c r="E66" s="277"/>
      <c r="F66" s="277"/>
      <c r="G66" s="269">
        <v>212600</v>
      </c>
    </row>
    <row r="67" spans="1:7" x14ac:dyDescent="0.25">
      <c r="A67" s="280" t="s">
        <v>82</v>
      </c>
      <c r="B67" s="281"/>
      <c r="C67" s="281"/>
      <c r="D67" s="281"/>
      <c r="E67" s="281"/>
      <c r="F67" s="282"/>
      <c r="G67" s="283">
        <f>G68</f>
        <v>1380000</v>
      </c>
    </row>
    <row r="68" spans="1:7" x14ac:dyDescent="0.25">
      <c r="A68" s="250" t="s">
        <v>14</v>
      </c>
      <c r="B68" s="251"/>
      <c r="C68" s="251" t="s">
        <v>15</v>
      </c>
      <c r="D68" s="251"/>
      <c r="E68" s="251"/>
      <c r="F68" s="256"/>
      <c r="G68" s="253">
        <f>G74+G81+G69</f>
        <v>1380000</v>
      </c>
    </row>
    <row r="69" spans="1:7" x14ac:dyDescent="0.25">
      <c r="A69" s="250"/>
      <c r="B69" s="251" t="s">
        <v>16</v>
      </c>
      <c r="C69" s="251"/>
      <c r="D69" s="251" t="s">
        <v>17</v>
      </c>
      <c r="E69" s="261"/>
      <c r="F69" s="256"/>
      <c r="G69" s="253">
        <f>G70+G72</f>
        <v>50000</v>
      </c>
    </row>
    <row r="70" spans="1:7" x14ac:dyDescent="0.25">
      <c r="A70" s="250"/>
      <c r="B70" s="251"/>
      <c r="C70" s="256" t="s">
        <v>18</v>
      </c>
      <c r="D70" s="256" t="s">
        <v>19</v>
      </c>
      <c r="E70" s="261"/>
      <c r="F70" s="256"/>
      <c r="G70" s="257">
        <f>G71</f>
        <v>30000</v>
      </c>
    </row>
    <row r="71" spans="1:7" x14ac:dyDescent="0.25">
      <c r="A71" s="250"/>
      <c r="B71" s="251"/>
      <c r="C71" s="251"/>
      <c r="D71" s="251"/>
      <c r="E71" s="262" t="s">
        <v>83</v>
      </c>
      <c r="F71" s="256"/>
      <c r="G71" s="257">
        <v>30000</v>
      </c>
    </row>
    <row r="72" spans="1:7" x14ac:dyDescent="0.25">
      <c r="A72" s="250"/>
      <c r="B72" s="256"/>
      <c r="C72" s="256" t="s">
        <v>21</v>
      </c>
      <c r="D72" s="256" t="s">
        <v>22</v>
      </c>
      <c r="E72" s="256"/>
      <c r="F72" s="256"/>
      <c r="G72" s="257">
        <f>G73</f>
        <v>20000</v>
      </c>
    </row>
    <row r="73" spans="1:7" x14ac:dyDescent="0.25">
      <c r="A73" s="250"/>
      <c r="B73" s="256"/>
      <c r="C73" s="251"/>
      <c r="D73" s="251"/>
      <c r="E73" s="256" t="s">
        <v>84</v>
      </c>
      <c r="F73" s="256"/>
      <c r="G73" s="257">
        <v>20000</v>
      </c>
    </row>
    <row r="74" spans="1:7" x14ac:dyDescent="0.25">
      <c r="A74" s="254"/>
      <c r="B74" s="251" t="s">
        <v>33</v>
      </c>
      <c r="C74" s="251"/>
      <c r="D74" s="251" t="s">
        <v>34</v>
      </c>
      <c r="E74" s="251"/>
      <c r="F74" s="256"/>
      <c r="G74" s="253">
        <f>G75+G78+G79</f>
        <v>1030000</v>
      </c>
    </row>
    <row r="75" spans="1:7" x14ac:dyDescent="0.25">
      <c r="A75" s="254"/>
      <c r="B75" s="256"/>
      <c r="C75" s="256" t="s">
        <v>35</v>
      </c>
      <c r="D75" s="256" t="s">
        <v>36</v>
      </c>
      <c r="E75" s="256"/>
      <c r="F75" s="256"/>
      <c r="G75" s="257">
        <f>G76+G77</f>
        <v>30000</v>
      </c>
    </row>
    <row r="76" spans="1:7" x14ac:dyDescent="0.25">
      <c r="A76" s="254"/>
      <c r="B76" s="256"/>
      <c r="C76" s="256"/>
      <c r="D76" s="256"/>
      <c r="E76" s="256" t="s">
        <v>37</v>
      </c>
      <c r="F76" s="256"/>
      <c r="G76" s="260">
        <v>10000</v>
      </c>
    </row>
    <row r="77" spans="1:7" x14ac:dyDescent="0.25">
      <c r="A77" s="254"/>
      <c r="B77" s="256"/>
      <c r="C77" s="256"/>
      <c r="D77" s="256"/>
      <c r="E77" s="256" t="s">
        <v>39</v>
      </c>
      <c r="F77" s="256"/>
      <c r="G77" s="260">
        <v>20000</v>
      </c>
    </row>
    <row r="78" spans="1:7" x14ac:dyDescent="0.25">
      <c r="A78" s="254"/>
      <c r="B78" s="256"/>
      <c r="C78" s="256" t="s">
        <v>40</v>
      </c>
      <c r="D78" s="256" t="s">
        <v>41</v>
      </c>
      <c r="E78" s="256"/>
      <c r="F78" s="256"/>
      <c r="G78" s="260">
        <v>200000</v>
      </c>
    </row>
    <row r="79" spans="1:7" x14ac:dyDescent="0.25">
      <c r="A79" s="254"/>
      <c r="B79" s="256"/>
      <c r="C79" s="256" t="s">
        <v>42</v>
      </c>
      <c r="D79" s="256" t="s">
        <v>43</v>
      </c>
      <c r="E79" s="256"/>
      <c r="F79" s="256"/>
      <c r="G79" s="257">
        <f>SUM(G80:G80)</f>
        <v>800000</v>
      </c>
    </row>
    <row r="80" spans="1:7" x14ac:dyDescent="0.25">
      <c r="A80" s="254"/>
      <c r="B80" s="256"/>
      <c r="C80" s="256"/>
      <c r="D80" s="256"/>
      <c r="E80" s="256" t="s">
        <v>85</v>
      </c>
      <c r="F80" s="256"/>
      <c r="G80" s="260">
        <v>800000</v>
      </c>
    </row>
    <row r="81" spans="1:7" x14ac:dyDescent="0.25">
      <c r="A81" s="254"/>
      <c r="B81" s="251" t="s">
        <v>45</v>
      </c>
      <c r="C81" s="251"/>
      <c r="D81" s="251" t="s">
        <v>46</v>
      </c>
      <c r="E81" s="251"/>
      <c r="F81" s="256"/>
      <c r="G81" s="253">
        <f>G82</f>
        <v>300000</v>
      </c>
    </row>
    <row r="82" spans="1:7" s="26" customFormat="1" x14ac:dyDescent="0.25">
      <c r="A82" s="254"/>
      <c r="B82" s="256"/>
      <c r="C82" s="284" t="s">
        <v>47</v>
      </c>
      <c r="D82" s="284" t="s">
        <v>48</v>
      </c>
      <c r="E82" s="284"/>
      <c r="F82" s="284"/>
      <c r="G82" s="260">
        <v>300000</v>
      </c>
    </row>
    <row r="83" spans="1:7" s="26" customFormat="1" x14ac:dyDescent="0.25">
      <c r="A83" s="285" t="s">
        <v>249</v>
      </c>
      <c r="B83" s="286"/>
      <c r="C83" s="286"/>
      <c r="D83" s="286"/>
      <c r="E83" s="287"/>
      <c r="F83" s="288"/>
      <c r="G83" s="289">
        <f>G84</f>
        <v>2707685</v>
      </c>
    </row>
    <row r="84" spans="1:7" s="26" customFormat="1" x14ac:dyDescent="0.25">
      <c r="A84" s="250" t="s">
        <v>77</v>
      </c>
      <c r="B84" s="256"/>
      <c r="C84" s="290" t="s">
        <v>78</v>
      </c>
      <c r="D84" s="251"/>
      <c r="E84" s="251"/>
      <c r="F84" s="251"/>
      <c r="G84" s="253">
        <f>G85+G86</f>
        <v>2707685</v>
      </c>
    </row>
    <row r="85" spans="1:7" s="26" customFormat="1" x14ac:dyDescent="0.25">
      <c r="A85" s="250"/>
      <c r="B85" s="256"/>
      <c r="C85" s="251" t="s">
        <v>79</v>
      </c>
      <c r="D85" s="251"/>
      <c r="E85" s="256" t="s">
        <v>80</v>
      </c>
      <c r="F85" s="251"/>
      <c r="G85" s="269">
        <v>2707685</v>
      </c>
    </row>
    <row r="86" spans="1:7" s="26" customFormat="1" x14ac:dyDescent="0.25">
      <c r="A86" s="250"/>
      <c r="B86" s="256"/>
      <c r="C86" s="251"/>
      <c r="D86" s="251"/>
      <c r="E86" s="256" t="s">
        <v>81</v>
      </c>
      <c r="F86" s="251"/>
      <c r="G86" s="260">
        <v>0</v>
      </c>
    </row>
    <row r="87" spans="1:7" s="26" customFormat="1" x14ac:dyDescent="0.25">
      <c r="A87" s="484" t="s">
        <v>146</v>
      </c>
      <c r="B87" s="485"/>
      <c r="C87" s="485"/>
      <c r="D87" s="485"/>
      <c r="E87" s="485"/>
      <c r="F87" s="486"/>
      <c r="G87" s="289">
        <f>G88</f>
        <v>60276842</v>
      </c>
    </row>
    <row r="88" spans="1:7" s="26" customFormat="1" x14ac:dyDescent="0.25">
      <c r="A88" s="291" t="s">
        <v>52</v>
      </c>
      <c r="B88" s="292"/>
      <c r="C88" s="293" t="s">
        <v>147</v>
      </c>
      <c r="D88" s="293"/>
      <c r="E88" s="292"/>
      <c r="F88" s="293"/>
      <c r="G88" s="265">
        <f>G89+G91+G92+G93+G94+G90+G95</f>
        <v>60276842</v>
      </c>
    </row>
    <row r="89" spans="1:7" s="26" customFormat="1" x14ac:dyDescent="0.25">
      <c r="A89" s="291"/>
      <c r="B89" s="292"/>
      <c r="C89" s="292" t="s">
        <v>54</v>
      </c>
      <c r="D89" s="292" t="s">
        <v>148</v>
      </c>
      <c r="E89" s="292"/>
      <c r="F89" s="292"/>
      <c r="G89" s="269">
        <v>16871000</v>
      </c>
    </row>
    <row r="90" spans="1:7" s="26" customFormat="1" x14ac:dyDescent="0.25">
      <c r="A90" s="291"/>
      <c r="B90" s="292"/>
      <c r="C90" s="292"/>
      <c r="D90" s="292" t="s">
        <v>401</v>
      </c>
      <c r="E90" s="292"/>
      <c r="F90" s="292"/>
      <c r="G90" s="269">
        <v>665746</v>
      </c>
    </row>
    <row r="91" spans="1:7" s="26" customFormat="1" x14ac:dyDescent="0.25">
      <c r="A91" s="291"/>
      <c r="B91" s="292"/>
      <c r="C91" s="293"/>
      <c r="D91" s="292" t="s">
        <v>149</v>
      </c>
      <c r="E91" s="292"/>
      <c r="F91" s="293"/>
      <c r="G91" s="260">
        <v>3000000</v>
      </c>
    </row>
    <row r="92" spans="1:7" s="26" customFormat="1" x14ac:dyDescent="0.25">
      <c r="A92" s="254"/>
      <c r="B92" s="256"/>
      <c r="C92" s="256"/>
      <c r="D92" s="292" t="s">
        <v>150</v>
      </c>
      <c r="E92" s="256"/>
      <c r="F92" s="256"/>
      <c r="G92" s="260">
        <v>37181456</v>
      </c>
    </row>
    <row r="93" spans="1:7" s="26" customFormat="1" x14ac:dyDescent="0.25">
      <c r="A93" s="254"/>
      <c r="B93" s="256"/>
      <c r="C93" s="294"/>
      <c r="D93" s="295" t="s">
        <v>375</v>
      </c>
      <c r="E93" s="294"/>
      <c r="F93" s="294"/>
      <c r="G93" s="269">
        <v>120000</v>
      </c>
    </row>
    <row r="94" spans="1:7" x14ac:dyDescent="0.25">
      <c r="A94" s="254"/>
      <c r="B94" s="256"/>
      <c r="C94" s="294"/>
      <c r="D94" s="295" t="s">
        <v>376</v>
      </c>
      <c r="E94" s="294"/>
      <c r="F94" s="294"/>
      <c r="G94" s="260">
        <v>359640</v>
      </c>
    </row>
    <row r="95" spans="1:7" s="26" customFormat="1" x14ac:dyDescent="0.25">
      <c r="A95" s="254"/>
      <c r="B95" s="256"/>
      <c r="C95" s="294"/>
      <c r="D95" s="295" t="s">
        <v>407</v>
      </c>
      <c r="E95" s="294"/>
      <c r="F95" s="294"/>
      <c r="G95" s="260">
        <v>2079000</v>
      </c>
    </row>
    <row r="96" spans="1:7" x14ac:dyDescent="0.25">
      <c r="A96" s="280" t="s">
        <v>86</v>
      </c>
      <c r="B96" s="296"/>
      <c r="C96" s="297"/>
      <c r="D96" s="298"/>
      <c r="E96" s="297"/>
      <c r="F96" s="299">
        <v>3</v>
      </c>
      <c r="G96" s="283">
        <f>G97+G100</f>
        <v>3786075</v>
      </c>
    </row>
    <row r="97" spans="1:7" x14ac:dyDescent="0.25">
      <c r="A97" s="250" t="s">
        <v>5</v>
      </c>
      <c r="B97" s="251"/>
      <c r="C97" s="251" t="s">
        <v>6</v>
      </c>
      <c r="D97" s="251"/>
      <c r="E97" s="251"/>
      <c r="F97" s="256"/>
      <c r="G97" s="253">
        <f>G98</f>
        <v>3555000</v>
      </c>
    </row>
    <row r="98" spans="1:7" x14ac:dyDescent="0.25">
      <c r="A98" s="254"/>
      <c r="B98" s="256" t="s">
        <v>87</v>
      </c>
      <c r="C98" s="256"/>
      <c r="D98" s="256" t="s">
        <v>88</v>
      </c>
      <c r="E98" s="256"/>
      <c r="F98" s="255"/>
      <c r="G98" s="257">
        <f>G99</f>
        <v>3555000</v>
      </c>
    </row>
    <row r="99" spans="1:7" x14ac:dyDescent="0.25">
      <c r="A99" s="300"/>
      <c r="B99" s="256"/>
      <c r="C99" s="256" t="s">
        <v>89</v>
      </c>
      <c r="D99" s="256" t="s">
        <v>90</v>
      </c>
      <c r="E99" s="256"/>
      <c r="F99" s="262"/>
      <c r="G99" s="301">
        <v>3555000</v>
      </c>
    </row>
    <row r="100" spans="1:7" x14ac:dyDescent="0.25">
      <c r="A100" s="250" t="s">
        <v>11</v>
      </c>
      <c r="B100" s="251"/>
      <c r="C100" s="251" t="s">
        <v>12</v>
      </c>
      <c r="D100" s="258"/>
      <c r="E100" s="258"/>
      <c r="F100" s="259"/>
      <c r="G100" s="253">
        <f>G101</f>
        <v>231075</v>
      </c>
    </row>
    <row r="101" spans="1:7" x14ac:dyDescent="0.25">
      <c r="A101" s="254"/>
      <c r="B101" s="256"/>
      <c r="C101" s="256"/>
      <c r="D101" s="256" t="s">
        <v>13</v>
      </c>
      <c r="E101" s="256"/>
      <c r="F101" s="256"/>
      <c r="G101" s="260">
        <v>231075</v>
      </c>
    </row>
    <row r="102" spans="1:7" x14ac:dyDescent="0.25">
      <c r="A102" s="280" t="s">
        <v>93</v>
      </c>
      <c r="B102" s="281"/>
      <c r="C102" s="281"/>
      <c r="D102" s="281"/>
      <c r="E102" s="281"/>
      <c r="F102" s="281"/>
      <c r="G102" s="283">
        <f>G103+G112</f>
        <v>24150000</v>
      </c>
    </row>
    <row r="103" spans="1:7" x14ac:dyDescent="0.25">
      <c r="A103" s="250" t="s">
        <v>14</v>
      </c>
      <c r="B103" s="251"/>
      <c r="C103" s="251" t="s">
        <v>15</v>
      </c>
      <c r="D103" s="251"/>
      <c r="E103" s="251"/>
      <c r="F103" s="256"/>
      <c r="G103" s="253">
        <f>G107+G110+G104</f>
        <v>1150000</v>
      </c>
    </row>
    <row r="104" spans="1:7" s="26" customFormat="1" x14ac:dyDescent="0.25">
      <c r="A104" s="250"/>
      <c r="B104" s="251" t="s">
        <v>16</v>
      </c>
      <c r="C104" s="251"/>
      <c r="D104" s="251" t="s">
        <v>17</v>
      </c>
      <c r="E104" s="261"/>
      <c r="F104" s="256"/>
      <c r="G104" s="253">
        <f>G105</f>
        <v>100000</v>
      </c>
    </row>
    <row r="105" spans="1:7" s="26" customFormat="1" x14ac:dyDescent="0.25">
      <c r="A105" s="250"/>
      <c r="B105" s="256"/>
      <c r="C105" s="256" t="s">
        <v>21</v>
      </c>
      <c r="D105" s="256" t="s">
        <v>22</v>
      </c>
      <c r="E105" s="256"/>
      <c r="F105" s="256"/>
      <c r="G105" s="253">
        <f>G106</f>
        <v>100000</v>
      </c>
    </row>
    <row r="106" spans="1:7" s="26" customFormat="1" x14ac:dyDescent="0.25">
      <c r="A106" s="250"/>
      <c r="B106" s="256"/>
      <c r="C106" s="251"/>
      <c r="D106" s="251"/>
      <c r="E106" s="256" t="s">
        <v>84</v>
      </c>
      <c r="F106" s="256"/>
      <c r="G106" s="302">
        <v>100000</v>
      </c>
    </row>
    <row r="107" spans="1:7" x14ac:dyDescent="0.25">
      <c r="A107" s="254"/>
      <c r="B107" s="251" t="s">
        <v>33</v>
      </c>
      <c r="C107" s="251"/>
      <c r="D107" s="251" t="s">
        <v>34</v>
      </c>
      <c r="E107" s="251"/>
      <c r="F107" s="251"/>
      <c r="G107" s="253">
        <f>G108+G109</f>
        <v>800000</v>
      </c>
    </row>
    <row r="108" spans="1:7" x14ac:dyDescent="0.25">
      <c r="A108" s="254"/>
      <c r="B108" s="256"/>
      <c r="C108" s="256" t="s">
        <v>40</v>
      </c>
      <c r="D108" s="256" t="s">
        <v>41</v>
      </c>
      <c r="E108" s="256"/>
      <c r="F108" s="262"/>
      <c r="G108" s="260">
        <v>400000</v>
      </c>
    </row>
    <row r="109" spans="1:7" x14ac:dyDescent="0.25">
      <c r="A109" s="254"/>
      <c r="B109" s="256"/>
      <c r="C109" s="256" t="s">
        <v>33</v>
      </c>
      <c r="D109" s="256" t="s">
        <v>94</v>
      </c>
      <c r="E109" s="256"/>
      <c r="F109" s="262"/>
      <c r="G109" s="260">
        <v>400000</v>
      </c>
    </row>
    <row r="110" spans="1:7" x14ac:dyDescent="0.25">
      <c r="A110" s="254"/>
      <c r="B110" s="303" t="s">
        <v>45</v>
      </c>
      <c r="C110" s="304"/>
      <c r="D110" s="305" t="s">
        <v>46</v>
      </c>
      <c r="E110" s="251"/>
      <c r="F110" s="261"/>
      <c r="G110" s="253">
        <f>G111</f>
        <v>250000</v>
      </c>
    </row>
    <row r="111" spans="1:7" s="26" customFormat="1" x14ac:dyDescent="0.25">
      <c r="A111" s="254"/>
      <c r="B111" s="255"/>
      <c r="C111" s="264" t="s">
        <v>47</v>
      </c>
      <c r="D111" s="268" t="s">
        <v>48</v>
      </c>
      <c r="E111" s="256"/>
      <c r="F111" s="262"/>
      <c r="G111" s="260">
        <v>250000</v>
      </c>
    </row>
    <row r="112" spans="1:7" x14ac:dyDescent="0.25">
      <c r="A112" s="266" t="s">
        <v>126</v>
      </c>
      <c r="B112" s="306"/>
      <c r="C112" s="307"/>
      <c r="D112" s="308" t="s">
        <v>127</v>
      </c>
      <c r="E112" s="284"/>
      <c r="F112" s="284"/>
      <c r="G112" s="265">
        <f>G113+G115+G114</f>
        <v>23000000</v>
      </c>
    </row>
    <row r="113" spans="1:7" x14ac:dyDescent="0.25">
      <c r="A113" s="309"/>
      <c r="B113" s="264" t="s">
        <v>381</v>
      </c>
      <c r="C113" s="310"/>
      <c r="D113" s="264" t="s">
        <v>387</v>
      </c>
      <c r="E113" s="264"/>
      <c r="F113" s="264"/>
      <c r="G113" s="260">
        <v>2362204</v>
      </c>
    </row>
    <row r="114" spans="1:7" s="26" customFormat="1" x14ac:dyDescent="0.25">
      <c r="A114" s="309"/>
      <c r="B114" s="264" t="s">
        <v>381</v>
      </c>
      <c r="C114" s="310"/>
      <c r="D114" s="264" t="s">
        <v>402</v>
      </c>
      <c r="E114" s="264"/>
      <c r="F114" s="264"/>
      <c r="G114" s="260">
        <v>15748031</v>
      </c>
    </row>
    <row r="115" spans="1:7" x14ac:dyDescent="0.25">
      <c r="A115" s="311"/>
      <c r="B115" s="264" t="s">
        <v>382</v>
      </c>
      <c r="C115" s="310"/>
      <c r="D115" s="310" t="s">
        <v>383</v>
      </c>
      <c r="E115" s="264"/>
      <c r="F115" s="264"/>
      <c r="G115" s="260">
        <v>4889765</v>
      </c>
    </row>
    <row r="116" spans="1:7" x14ac:dyDescent="0.25">
      <c r="A116" s="280" t="s">
        <v>95</v>
      </c>
      <c r="B116" s="296"/>
      <c r="C116" s="296"/>
      <c r="D116" s="296"/>
      <c r="E116" s="296"/>
      <c r="F116" s="296"/>
      <c r="G116" s="312">
        <f t="shared" ref="G116" si="2">G117</f>
        <v>127000</v>
      </c>
    </row>
    <row r="117" spans="1:7" x14ac:dyDescent="0.25">
      <c r="A117" s="250" t="s">
        <v>14</v>
      </c>
      <c r="B117" s="251"/>
      <c r="C117" s="251" t="s">
        <v>15</v>
      </c>
      <c r="D117" s="251"/>
      <c r="E117" s="251"/>
      <c r="F117" s="262"/>
      <c r="G117" s="253">
        <f>G118+G120</f>
        <v>127000</v>
      </c>
    </row>
    <row r="118" spans="1:7" x14ac:dyDescent="0.25">
      <c r="A118" s="254"/>
      <c r="B118" s="251" t="s">
        <v>42</v>
      </c>
      <c r="C118" s="251" t="s">
        <v>43</v>
      </c>
      <c r="D118" s="251"/>
      <c r="E118" s="251"/>
      <c r="F118" s="313"/>
      <c r="G118" s="253">
        <f>G119</f>
        <v>100000</v>
      </c>
    </row>
    <row r="119" spans="1:7" x14ac:dyDescent="0.25">
      <c r="A119" s="254"/>
      <c r="B119" s="256"/>
      <c r="C119" s="256"/>
      <c r="D119" s="256" t="s">
        <v>44</v>
      </c>
      <c r="E119" s="256"/>
      <c r="F119" s="313"/>
      <c r="G119" s="260">
        <v>100000</v>
      </c>
    </row>
    <row r="120" spans="1:7" x14ac:dyDescent="0.25">
      <c r="A120" s="254"/>
      <c r="B120" s="251" t="s">
        <v>45</v>
      </c>
      <c r="C120" s="251"/>
      <c r="D120" s="251" t="s">
        <v>46</v>
      </c>
      <c r="E120" s="251"/>
      <c r="F120" s="256"/>
      <c r="G120" s="253">
        <f>G121</f>
        <v>27000</v>
      </c>
    </row>
    <row r="121" spans="1:7" x14ac:dyDescent="0.25">
      <c r="A121" s="254"/>
      <c r="B121" s="256"/>
      <c r="C121" s="256" t="s">
        <v>47</v>
      </c>
      <c r="D121" s="256" t="s">
        <v>48</v>
      </c>
      <c r="E121" s="256"/>
      <c r="F121" s="256"/>
      <c r="G121" s="260">
        <v>27000</v>
      </c>
    </row>
    <row r="122" spans="1:7" x14ac:dyDescent="0.25">
      <c r="A122" s="280" t="s">
        <v>97</v>
      </c>
      <c r="B122" s="296"/>
      <c r="C122" s="296"/>
      <c r="D122" s="296"/>
      <c r="E122" s="296"/>
      <c r="F122" s="296"/>
      <c r="G122" s="283">
        <f>SUM(G123)</f>
        <v>2050000</v>
      </c>
    </row>
    <row r="123" spans="1:7" x14ac:dyDescent="0.25">
      <c r="A123" s="250" t="s">
        <v>14</v>
      </c>
      <c r="B123" s="251"/>
      <c r="C123" s="251" t="s">
        <v>15</v>
      </c>
      <c r="D123" s="251"/>
      <c r="E123" s="251"/>
      <c r="F123" s="262"/>
      <c r="G123" s="265">
        <f>G124+G128</f>
        <v>2050000</v>
      </c>
    </row>
    <row r="124" spans="1:7" x14ac:dyDescent="0.25">
      <c r="A124" s="254"/>
      <c r="B124" s="251" t="s">
        <v>33</v>
      </c>
      <c r="C124" s="251"/>
      <c r="D124" s="251" t="s">
        <v>34</v>
      </c>
      <c r="E124" s="251"/>
      <c r="F124" s="262"/>
      <c r="G124" s="253">
        <f>G125+G127</f>
        <v>1700000</v>
      </c>
    </row>
    <row r="125" spans="1:7" x14ac:dyDescent="0.25">
      <c r="A125" s="254"/>
      <c r="B125" s="256"/>
      <c r="C125" s="256" t="s">
        <v>35</v>
      </c>
      <c r="D125" s="256" t="s">
        <v>36</v>
      </c>
      <c r="E125" s="256"/>
      <c r="F125" s="262"/>
      <c r="G125" s="314">
        <f t="shared" ref="G125" si="3">G126</f>
        <v>1300000</v>
      </c>
    </row>
    <row r="126" spans="1:7" x14ac:dyDescent="0.25">
      <c r="A126" s="254"/>
      <c r="B126" s="256"/>
      <c r="C126" s="256"/>
      <c r="D126" s="256"/>
      <c r="E126" s="256" t="s">
        <v>37</v>
      </c>
      <c r="F126" s="256"/>
      <c r="G126" s="260">
        <v>1300000</v>
      </c>
    </row>
    <row r="127" spans="1:7" s="26" customFormat="1" x14ac:dyDescent="0.25">
      <c r="A127" s="254"/>
      <c r="B127" s="256"/>
      <c r="C127" s="256"/>
      <c r="D127" s="256" t="s">
        <v>41</v>
      </c>
      <c r="E127" s="256"/>
      <c r="F127" s="256"/>
      <c r="G127" s="260">
        <v>400000</v>
      </c>
    </row>
    <row r="128" spans="1:7" x14ac:dyDescent="0.25">
      <c r="A128" s="254"/>
      <c r="B128" s="251" t="s">
        <v>45</v>
      </c>
      <c r="C128" s="251"/>
      <c r="D128" s="251" t="s">
        <v>46</v>
      </c>
      <c r="E128" s="251"/>
      <c r="F128" s="256"/>
      <c r="G128" s="315">
        <f>G129</f>
        <v>350000</v>
      </c>
    </row>
    <row r="129" spans="1:7" x14ac:dyDescent="0.25">
      <c r="A129" s="254"/>
      <c r="B129" s="256"/>
      <c r="C129" s="256" t="s">
        <v>47</v>
      </c>
      <c r="D129" s="256" t="s">
        <v>48</v>
      </c>
      <c r="E129" s="256"/>
      <c r="F129" s="256"/>
      <c r="G129" s="260">
        <v>350000</v>
      </c>
    </row>
    <row r="130" spans="1:7" x14ac:dyDescent="0.25">
      <c r="A130" s="280" t="s">
        <v>98</v>
      </c>
      <c r="B130" s="296"/>
      <c r="C130" s="296"/>
      <c r="D130" s="296"/>
      <c r="E130" s="296"/>
      <c r="F130" s="316">
        <v>2</v>
      </c>
      <c r="G130" s="283">
        <f>G131+G137+G140</f>
        <v>9727130</v>
      </c>
    </row>
    <row r="131" spans="1:7" x14ac:dyDescent="0.25">
      <c r="A131" s="250" t="s">
        <v>5</v>
      </c>
      <c r="B131" s="251"/>
      <c r="C131" s="251" t="s">
        <v>6</v>
      </c>
      <c r="D131" s="251"/>
      <c r="E131" s="251"/>
      <c r="F131" s="317"/>
      <c r="G131" s="265">
        <f>G132</f>
        <v>6441000</v>
      </c>
    </row>
    <row r="132" spans="1:7" x14ac:dyDescent="0.25">
      <c r="A132" s="254"/>
      <c r="B132" s="251" t="s">
        <v>87</v>
      </c>
      <c r="C132" s="251"/>
      <c r="D132" s="251" t="s">
        <v>88</v>
      </c>
      <c r="E132" s="251"/>
      <c r="F132" s="256"/>
      <c r="G132" s="265">
        <f>SUM(G133:G136)</f>
        <v>6441000</v>
      </c>
    </row>
    <row r="133" spans="1:7" x14ac:dyDescent="0.25">
      <c r="A133" s="300"/>
      <c r="B133" s="256"/>
      <c r="C133" s="256" t="s">
        <v>89</v>
      </c>
      <c r="D133" s="256" t="s">
        <v>90</v>
      </c>
      <c r="E133" s="256"/>
      <c r="F133" s="256"/>
      <c r="G133" s="260">
        <v>5679000</v>
      </c>
    </row>
    <row r="134" spans="1:7" x14ac:dyDescent="0.25">
      <c r="A134" s="300"/>
      <c r="B134" s="256"/>
      <c r="C134" s="256" t="s">
        <v>91</v>
      </c>
      <c r="D134" s="256" t="s">
        <v>92</v>
      </c>
      <c r="E134" s="256"/>
      <c r="F134" s="256"/>
      <c r="G134" s="260">
        <v>520000</v>
      </c>
    </row>
    <row r="135" spans="1:7" s="26" customFormat="1" x14ac:dyDescent="0.25">
      <c r="A135" s="254"/>
      <c r="B135" s="256"/>
      <c r="C135" s="256" t="s">
        <v>105</v>
      </c>
      <c r="D135" s="256" t="s">
        <v>106</v>
      </c>
      <c r="E135" s="256"/>
      <c r="F135" s="256"/>
      <c r="G135" s="260">
        <v>192000</v>
      </c>
    </row>
    <row r="136" spans="1:7" s="26" customFormat="1" x14ac:dyDescent="0.25">
      <c r="A136" s="254"/>
      <c r="B136" s="256"/>
      <c r="C136" s="264" t="s">
        <v>405</v>
      </c>
      <c r="D136" s="264" t="s">
        <v>406</v>
      </c>
      <c r="E136" s="264"/>
      <c r="F136" s="256"/>
      <c r="G136" s="260">
        <v>50000</v>
      </c>
    </row>
    <row r="137" spans="1:7" s="26" customFormat="1" x14ac:dyDescent="0.25">
      <c r="A137" s="250" t="s">
        <v>11</v>
      </c>
      <c r="B137" s="251"/>
      <c r="C137" s="251" t="s">
        <v>12</v>
      </c>
      <c r="D137" s="258"/>
      <c r="E137" s="258"/>
      <c r="F137" s="256"/>
      <c r="G137" s="265">
        <f>G138+G139</f>
        <v>866130</v>
      </c>
    </row>
    <row r="138" spans="1:7" x14ac:dyDescent="0.25">
      <c r="A138" s="254"/>
      <c r="B138" s="256"/>
      <c r="C138" s="256"/>
      <c r="D138" s="256" t="s">
        <v>13</v>
      </c>
      <c r="E138" s="256"/>
      <c r="F138" s="256"/>
      <c r="G138" s="260">
        <v>837330</v>
      </c>
    </row>
    <row r="139" spans="1:7" s="26" customFormat="1" x14ac:dyDescent="0.25">
      <c r="A139" s="254"/>
      <c r="B139" s="256"/>
      <c r="C139" s="256"/>
      <c r="D139" s="256" t="s">
        <v>109</v>
      </c>
      <c r="E139" s="256"/>
      <c r="F139" s="256"/>
      <c r="G139" s="260">
        <v>28800</v>
      </c>
    </row>
    <row r="140" spans="1:7" x14ac:dyDescent="0.25">
      <c r="A140" s="250" t="s">
        <v>14</v>
      </c>
      <c r="B140" s="251"/>
      <c r="C140" s="251" t="s">
        <v>15</v>
      </c>
      <c r="D140" s="251"/>
      <c r="E140" s="251"/>
      <c r="F140" s="256"/>
      <c r="G140" s="265">
        <f>G141+G149+G157+G146</f>
        <v>2420000</v>
      </c>
    </row>
    <row r="141" spans="1:7" x14ac:dyDescent="0.25">
      <c r="A141" s="254"/>
      <c r="B141" s="251" t="s">
        <v>16</v>
      </c>
      <c r="C141" s="251"/>
      <c r="D141" s="251" t="s">
        <v>17</v>
      </c>
      <c r="E141" s="261"/>
      <c r="F141" s="256"/>
      <c r="G141" s="265">
        <f>G143+G142</f>
        <v>950000</v>
      </c>
    </row>
    <row r="142" spans="1:7" x14ac:dyDescent="0.25">
      <c r="A142" s="254"/>
      <c r="B142" s="251"/>
      <c r="C142" s="256" t="s">
        <v>18</v>
      </c>
      <c r="D142" s="256" t="s">
        <v>372</v>
      </c>
      <c r="E142" s="261"/>
      <c r="F142" s="256"/>
      <c r="G142" s="260">
        <v>300000</v>
      </c>
    </row>
    <row r="143" spans="1:7" x14ac:dyDescent="0.25">
      <c r="A143" s="254"/>
      <c r="B143" s="256"/>
      <c r="C143" s="256" t="s">
        <v>21</v>
      </c>
      <c r="D143" s="256" t="s">
        <v>22</v>
      </c>
      <c r="E143" s="256"/>
      <c r="F143" s="256"/>
      <c r="G143" s="260">
        <f>SUM(G144:G145)</f>
        <v>650000</v>
      </c>
    </row>
    <row r="144" spans="1:7" x14ac:dyDescent="0.25">
      <c r="A144" s="250"/>
      <c r="B144" s="251"/>
      <c r="C144" s="251"/>
      <c r="D144" s="251"/>
      <c r="E144" s="256" t="s">
        <v>99</v>
      </c>
      <c r="F144" s="256"/>
      <c r="G144" s="260">
        <v>450000</v>
      </c>
    </row>
    <row r="145" spans="1:7" x14ac:dyDescent="0.25">
      <c r="A145" s="250"/>
      <c r="B145" s="251"/>
      <c r="C145" s="251"/>
      <c r="D145" s="251"/>
      <c r="E145" s="256" t="s">
        <v>100</v>
      </c>
      <c r="F145" s="256"/>
      <c r="G145" s="260">
        <v>200000</v>
      </c>
    </row>
    <row r="146" spans="1:7" s="26" customFormat="1" x14ac:dyDescent="0.25">
      <c r="A146" s="254"/>
      <c r="B146" s="251" t="s">
        <v>26</v>
      </c>
      <c r="C146" s="251"/>
      <c r="D146" s="251" t="s">
        <v>27</v>
      </c>
      <c r="E146" s="251"/>
      <c r="F146" s="256"/>
      <c r="G146" s="265">
        <f>G147</f>
        <v>60000</v>
      </c>
    </row>
    <row r="147" spans="1:7" s="26" customFormat="1" x14ac:dyDescent="0.25">
      <c r="A147" s="254"/>
      <c r="B147" s="256"/>
      <c r="C147" s="256" t="s">
        <v>30</v>
      </c>
      <c r="D147" s="256" t="s">
        <v>31</v>
      </c>
      <c r="E147" s="256"/>
      <c r="F147" s="256"/>
      <c r="G147" s="260">
        <f>G148</f>
        <v>60000</v>
      </c>
    </row>
    <row r="148" spans="1:7" s="26" customFormat="1" x14ac:dyDescent="0.25">
      <c r="A148" s="254"/>
      <c r="B148" s="256"/>
      <c r="C148" s="256"/>
      <c r="D148" s="256"/>
      <c r="E148" s="256" t="s">
        <v>32</v>
      </c>
      <c r="F148" s="256"/>
      <c r="G148" s="260">
        <v>60000</v>
      </c>
    </row>
    <row r="149" spans="1:7" x14ac:dyDescent="0.25">
      <c r="A149" s="254"/>
      <c r="B149" s="251" t="s">
        <v>33</v>
      </c>
      <c r="C149" s="251"/>
      <c r="D149" s="251" t="s">
        <v>34</v>
      </c>
      <c r="E149" s="251"/>
      <c r="F149" s="256"/>
      <c r="G149" s="265">
        <f>G150+G153+G154</f>
        <v>910000</v>
      </c>
    </row>
    <row r="150" spans="1:7" x14ac:dyDescent="0.25">
      <c r="A150" s="254"/>
      <c r="B150" s="256"/>
      <c r="C150" s="256" t="s">
        <v>35</v>
      </c>
      <c r="D150" s="256" t="s">
        <v>36</v>
      </c>
      <c r="E150" s="256"/>
      <c r="F150" s="256"/>
      <c r="G150" s="318">
        <f>SUM(G151:G152)</f>
        <v>110000</v>
      </c>
    </row>
    <row r="151" spans="1:7" x14ac:dyDescent="0.25">
      <c r="A151" s="254"/>
      <c r="B151" s="256"/>
      <c r="C151" s="256"/>
      <c r="D151" s="256"/>
      <c r="E151" s="256" t="s">
        <v>37</v>
      </c>
      <c r="F151" s="256"/>
      <c r="G151" s="260">
        <v>50000</v>
      </c>
    </row>
    <row r="152" spans="1:7" x14ac:dyDescent="0.25">
      <c r="A152" s="254"/>
      <c r="B152" s="256"/>
      <c r="C152" s="256"/>
      <c r="D152" s="256"/>
      <c r="E152" s="256" t="s">
        <v>39</v>
      </c>
      <c r="F152" s="256"/>
      <c r="G152" s="260">
        <v>60000</v>
      </c>
    </row>
    <row r="153" spans="1:7" x14ac:dyDescent="0.25">
      <c r="A153" s="254"/>
      <c r="B153" s="256"/>
      <c r="C153" s="256" t="s">
        <v>40</v>
      </c>
      <c r="D153" s="256" t="s">
        <v>41</v>
      </c>
      <c r="E153" s="256"/>
      <c r="F153" s="256"/>
      <c r="G153" s="260">
        <v>100000</v>
      </c>
    </row>
    <row r="154" spans="1:7" x14ac:dyDescent="0.25">
      <c r="A154" s="254"/>
      <c r="B154" s="256"/>
      <c r="C154" s="256" t="s">
        <v>42</v>
      </c>
      <c r="D154" s="256" t="s">
        <v>43</v>
      </c>
      <c r="E154" s="256"/>
      <c r="F154" s="256"/>
      <c r="G154" s="260">
        <f>G155+G156</f>
        <v>700000</v>
      </c>
    </row>
    <row r="155" spans="1:7" x14ac:dyDescent="0.25">
      <c r="A155" s="254"/>
      <c r="B155" s="256"/>
      <c r="C155" s="256"/>
      <c r="D155" s="256"/>
      <c r="E155" s="256" t="s">
        <v>44</v>
      </c>
      <c r="F155" s="256"/>
      <c r="G155" s="260">
        <v>600000</v>
      </c>
    </row>
    <row r="156" spans="1:7" s="26" customFormat="1" x14ac:dyDescent="0.25">
      <c r="A156" s="254"/>
      <c r="B156" s="256"/>
      <c r="C156" s="256"/>
      <c r="D156" s="256"/>
      <c r="E156" s="256" t="s">
        <v>101</v>
      </c>
      <c r="F156" s="256"/>
      <c r="G156" s="260">
        <v>100000</v>
      </c>
    </row>
    <row r="157" spans="1:7" x14ac:dyDescent="0.25">
      <c r="A157" s="254"/>
      <c r="B157" s="251" t="s">
        <v>45</v>
      </c>
      <c r="C157" s="251"/>
      <c r="D157" s="251" t="s">
        <v>46</v>
      </c>
      <c r="E157" s="251"/>
      <c r="F157" s="256"/>
      <c r="G157" s="265">
        <f>SUM(G158:G159)</f>
        <v>500000</v>
      </c>
    </row>
    <row r="158" spans="1:7" s="26" customFormat="1" x14ac:dyDescent="0.25">
      <c r="A158" s="254"/>
      <c r="B158" s="256"/>
      <c r="C158" s="256" t="s">
        <v>47</v>
      </c>
      <c r="D158" s="256" t="s">
        <v>48</v>
      </c>
      <c r="E158" s="256"/>
      <c r="F158" s="256"/>
      <c r="G158" s="260">
        <v>400000</v>
      </c>
    </row>
    <row r="159" spans="1:7" s="26" customFormat="1" x14ac:dyDescent="0.25">
      <c r="A159" s="319"/>
      <c r="B159" s="256"/>
      <c r="C159" s="284"/>
      <c r="D159" s="256" t="s">
        <v>102</v>
      </c>
      <c r="E159" s="256"/>
      <c r="F159" s="256"/>
      <c r="G159" s="260">
        <v>100000</v>
      </c>
    </row>
    <row r="160" spans="1:7" s="26" customFormat="1" x14ac:dyDescent="0.25">
      <c r="A160" s="280" t="s">
        <v>403</v>
      </c>
      <c r="B160" s="297"/>
      <c r="C160" s="297"/>
      <c r="D160" s="297"/>
      <c r="E160" s="297"/>
      <c r="F160" s="280"/>
      <c r="G160" s="320">
        <f>G161</f>
        <v>300000</v>
      </c>
    </row>
    <row r="161" spans="1:7" s="26" customFormat="1" x14ac:dyDescent="0.25">
      <c r="A161" s="266" t="s">
        <v>71</v>
      </c>
      <c r="B161" s="306"/>
      <c r="C161" s="307"/>
      <c r="D161" s="308" t="s">
        <v>72</v>
      </c>
      <c r="E161" s="284"/>
      <c r="F161" s="256"/>
      <c r="G161" s="260">
        <f>G162+G163</f>
        <v>300000</v>
      </c>
    </row>
    <row r="162" spans="1:7" s="26" customFormat="1" x14ac:dyDescent="0.25">
      <c r="A162" s="311"/>
      <c r="B162" s="264" t="s">
        <v>96</v>
      </c>
      <c r="C162" s="310"/>
      <c r="D162" s="310" t="s">
        <v>404</v>
      </c>
      <c r="E162" s="264"/>
      <c r="F162" s="264"/>
      <c r="G162" s="260">
        <v>236220</v>
      </c>
    </row>
    <row r="163" spans="1:7" s="26" customFormat="1" x14ac:dyDescent="0.25">
      <c r="A163" s="311"/>
      <c r="B163" s="264" t="s">
        <v>96</v>
      </c>
      <c r="C163" s="310"/>
      <c r="D163" s="310" t="s">
        <v>76</v>
      </c>
      <c r="E163" s="264"/>
      <c r="F163" s="264"/>
      <c r="G163" s="260">
        <v>63780</v>
      </c>
    </row>
    <row r="164" spans="1:7" x14ac:dyDescent="0.25">
      <c r="A164" s="280" t="s">
        <v>103</v>
      </c>
      <c r="B164" s="297"/>
      <c r="C164" s="296"/>
      <c r="D164" s="297"/>
      <c r="E164" s="297"/>
      <c r="F164" s="299">
        <v>1</v>
      </c>
      <c r="G164" s="321">
        <f>G165+G171+G174</f>
        <v>10100028</v>
      </c>
    </row>
    <row r="165" spans="1:7" x14ac:dyDescent="0.25">
      <c r="A165" s="250" t="s">
        <v>5</v>
      </c>
      <c r="B165" s="251"/>
      <c r="C165" s="251" t="s">
        <v>6</v>
      </c>
      <c r="D165" s="251"/>
      <c r="E165" s="251"/>
      <c r="F165" s="256"/>
      <c r="G165" s="265">
        <f>G166</f>
        <v>7596103</v>
      </c>
    </row>
    <row r="166" spans="1:7" x14ac:dyDescent="0.25">
      <c r="A166" s="254"/>
      <c r="B166" s="251" t="s">
        <v>87</v>
      </c>
      <c r="C166" s="251"/>
      <c r="D166" s="251" t="s">
        <v>88</v>
      </c>
      <c r="E166" s="251"/>
      <c r="F166" s="256"/>
      <c r="G166" s="265">
        <f>SUM(G167:G170)</f>
        <v>7596103</v>
      </c>
    </row>
    <row r="167" spans="1:7" x14ac:dyDescent="0.25">
      <c r="A167" s="300"/>
      <c r="B167" s="256"/>
      <c r="C167" s="256" t="s">
        <v>89</v>
      </c>
      <c r="D167" s="256" t="s">
        <v>90</v>
      </c>
      <c r="E167" s="256"/>
      <c r="F167" s="256"/>
      <c r="G167" s="260">
        <v>6859051</v>
      </c>
    </row>
    <row r="168" spans="1:7" x14ac:dyDescent="0.25">
      <c r="A168" s="300"/>
      <c r="B168" s="256"/>
      <c r="C168" s="256" t="s">
        <v>91</v>
      </c>
      <c r="D168" s="256" t="s">
        <v>104</v>
      </c>
      <c r="E168" s="256"/>
      <c r="F168" s="256"/>
      <c r="G168" s="260">
        <v>579756</v>
      </c>
    </row>
    <row r="169" spans="1:7" x14ac:dyDescent="0.25">
      <c r="A169" s="254"/>
      <c r="B169" s="256"/>
      <c r="C169" s="256" t="s">
        <v>105</v>
      </c>
      <c r="D169" s="256" t="s">
        <v>106</v>
      </c>
      <c r="E169" s="256"/>
      <c r="F169" s="256"/>
      <c r="G169" s="260">
        <v>96000</v>
      </c>
    </row>
    <row r="170" spans="1:7" x14ac:dyDescent="0.25">
      <c r="A170" s="254"/>
      <c r="B170" s="256"/>
      <c r="C170" s="256" t="s">
        <v>107</v>
      </c>
      <c r="D170" s="256" t="s">
        <v>108</v>
      </c>
      <c r="E170" s="256"/>
      <c r="F170" s="256"/>
      <c r="G170" s="260">
        <v>61296</v>
      </c>
    </row>
    <row r="171" spans="1:7" x14ac:dyDescent="0.25">
      <c r="A171" s="250" t="s">
        <v>11</v>
      </c>
      <c r="B171" s="251"/>
      <c r="C171" s="251" t="s">
        <v>12</v>
      </c>
      <c r="D171" s="258"/>
      <c r="E171" s="258"/>
      <c r="F171" s="256"/>
      <c r="G171" s="265">
        <f>SUM(G172:G173)</f>
        <v>993925</v>
      </c>
    </row>
    <row r="172" spans="1:7" x14ac:dyDescent="0.25">
      <c r="A172" s="254"/>
      <c r="B172" s="256"/>
      <c r="C172" s="256"/>
      <c r="D172" s="256" t="s">
        <v>13</v>
      </c>
      <c r="E172" s="256"/>
      <c r="F172" s="256"/>
      <c r="G172" s="260">
        <v>979525</v>
      </c>
    </row>
    <row r="173" spans="1:7" x14ac:dyDescent="0.25">
      <c r="A173" s="254"/>
      <c r="B173" s="256"/>
      <c r="C173" s="256"/>
      <c r="D173" s="256" t="s">
        <v>109</v>
      </c>
      <c r="E173" s="256"/>
      <c r="F173" s="256"/>
      <c r="G173" s="260">
        <v>14400</v>
      </c>
    </row>
    <row r="174" spans="1:7" x14ac:dyDescent="0.25">
      <c r="A174" s="250" t="s">
        <v>14</v>
      </c>
      <c r="B174" s="251"/>
      <c r="C174" s="251" t="s">
        <v>15</v>
      </c>
      <c r="D174" s="251"/>
      <c r="E174" s="251"/>
      <c r="F174" s="256"/>
      <c r="G174" s="265">
        <f>G175+J177+G185+G191+G194+G182</f>
        <v>1510000</v>
      </c>
    </row>
    <row r="175" spans="1:7" x14ac:dyDescent="0.25">
      <c r="A175" s="254"/>
      <c r="B175" s="251" t="s">
        <v>16</v>
      </c>
      <c r="C175" s="251"/>
      <c r="D175" s="251" t="s">
        <v>17</v>
      </c>
      <c r="E175" s="261"/>
      <c r="F175" s="256"/>
      <c r="G175" s="265">
        <f>G176+G179</f>
        <v>160000</v>
      </c>
    </row>
    <row r="176" spans="1:7" x14ac:dyDescent="0.25">
      <c r="A176" s="254"/>
      <c r="B176" s="256"/>
      <c r="C176" s="256" t="s">
        <v>18</v>
      </c>
      <c r="D176" s="256" t="s">
        <v>19</v>
      </c>
      <c r="E176" s="262"/>
      <c r="F176" s="256"/>
      <c r="G176" s="260">
        <f>G177+G178</f>
        <v>80000</v>
      </c>
    </row>
    <row r="177" spans="1:7" x14ac:dyDescent="0.25">
      <c r="A177" s="254"/>
      <c r="B177" s="256"/>
      <c r="C177" s="256"/>
      <c r="D177" s="256"/>
      <c r="E177" s="262" t="s">
        <v>110</v>
      </c>
      <c r="F177" s="256"/>
      <c r="G177" s="260">
        <v>20000</v>
      </c>
    </row>
    <row r="178" spans="1:7" x14ac:dyDescent="0.25">
      <c r="A178" s="254"/>
      <c r="B178" s="256"/>
      <c r="C178" s="256"/>
      <c r="D178" s="256"/>
      <c r="E178" s="262" t="s">
        <v>20</v>
      </c>
      <c r="F178" s="256"/>
      <c r="G178" s="260">
        <v>60000</v>
      </c>
    </row>
    <row r="179" spans="1:7" x14ac:dyDescent="0.25">
      <c r="A179" s="254"/>
      <c r="B179" s="256"/>
      <c r="C179" s="256" t="s">
        <v>21</v>
      </c>
      <c r="D179" s="256" t="s">
        <v>22</v>
      </c>
      <c r="E179" s="256"/>
      <c r="F179" s="256"/>
      <c r="G179" s="260">
        <f>G180+G181</f>
        <v>80000</v>
      </c>
    </row>
    <row r="180" spans="1:7" x14ac:dyDescent="0.25">
      <c r="A180" s="250"/>
      <c r="B180" s="251"/>
      <c r="C180" s="251"/>
      <c r="D180" s="251"/>
      <c r="E180" s="256" t="s">
        <v>23</v>
      </c>
      <c r="F180" s="256"/>
      <c r="G180" s="260">
        <v>40000</v>
      </c>
    </row>
    <row r="181" spans="1:7" x14ac:dyDescent="0.25">
      <c r="A181" s="250"/>
      <c r="B181" s="251"/>
      <c r="C181" s="251"/>
      <c r="D181" s="251"/>
      <c r="E181" s="256" t="s">
        <v>111</v>
      </c>
      <c r="F181" s="256"/>
      <c r="G181" s="260">
        <v>40000</v>
      </c>
    </row>
    <row r="182" spans="1:7" s="26" customFormat="1" x14ac:dyDescent="0.25">
      <c r="A182" s="254"/>
      <c r="B182" s="251" t="s">
        <v>26</v>
      </c>
      <c r="C182" s="251"/>
      <c r="D182" s="251" t="s">
        <v>27</v>
      </c>
      <c r="E182" s="251"/>
      <c r="F182" s="256"/>
      <c r="G182" s="265">
        <f>G183</f>
        <v>50000</v>
      </c>
    </row>
    <row r="183" spans="1:7" s="26" customFormat="1" x14ac:dyDescent="0.25">
      <c r="A183" s="254"/>
      <c r="B183" s="256"/>
      <c r="C183" s="256" t="s">
        <v>30</v>
      </c>
      <c r="D183" s="256" t="s">
        <v>31</v>
      </c>
      <c r="E183" s="256"/>
      <c r="F183" s="256"/>
      <c r="G183" s="260">
        <f>G184</f>
        <v>50000</v>
      </c>
    </row>
    <row r="184" spans="1:7" s="26" customFormat="1" x14ac:dyDescent="0.25">
      <c r="A184" s="254"/>
      <c r="B184" s="256"/>
      <c r="C184" s="256"/>
      <c r="D184" s="256"/>
      <c r="E184" s="256" t="s">
        <v>32</v>
      </c>
      <c r="F184" s="256"/>
      <c r="G184" s="260">
        <v>50000</v>
      </c>
    </row>
    <row r="185" spans="1:7" x14ac:dyDescent="0.25">
      <c r="A185" s="254"/>
      <c r="B185" s="251" t="s">
        <v>33</v>
      </c>
      <c r="C185" s="251"/>
      <c r="D185" s="251" t="s">
        <v>34</v>
      </c>
      <c r="E185" s="251"/>
      <c r="F185" s="256"/>
      <c r="G185" s="265">
        <f>G188+G189+G187</f>
        <v>1040000</v>
      </c>
    </row>
    <row r="186" spans="1:7" x14ac:dyDescent="0.25">
      <c r="A186" s="254"/>
      <c r="B186" s="251"/>
      <c r="C186" s="256" t="s">
        <v>35</v>
      </c>
      <c r="D186" s="256" t="s">
        <v>36</v>
      </c>
      <c r="E186" s="251"/>
      <c r="F186" s="256"/>
      <c r="G186" s="260">
        <f>SUM(G187)</f>
        <v>160000</v>
      </c>
    </row>
    <row r="187" spans="1:7" x14ac:dyDescent="0.25">
      <c r="A187" s="254"/>
      <c r="B187" s="251"/>
      <c r="C187" s="256"/>
      <c r="D187" s="256" t="s">
        <v>112</v>
      </c>
      <c r="E187" s="251"/>
      <c r="F187" s="256"/>
      <c r="G187" s="260">
        <v>160000</v>
      </c>
    </row>
    <row r="188" spans="1:7" x14ac:dyDescent="0.25">
      <c r="A188" s="254"/>
      <c r="B188" s="256"/>
      <c r="C188" s="256" t="s">
        <v>40</v>
      </c>
      <c r="D188" s="256" t="s">
        <v>41</v>
      </c>
      <c r="E188" s="256"/>
      <c r="F188" s="256"/>
      <c r="G188" s="260">
        <v>80000</v>
      </c>
    </row>
    <row r="189" spans="1:7" x14ac:dyDescent="0.25">
      <c r="A189" s="254"/>
      <c r="B189" s="256"/>
      <c r="C189" s="256" t="s">
        <v>42</v>
      </c>
      <c r="D189" s="256" t="s">
        <v>43</v>
      </c>
      <c r="E189" s="256"/>
      <c r="F189" s="256"/>
      <c r="G189" s="260">
        <f>SUM(G190:G190)</f>
        <v>800000</v>
      </c>
    </row>
    <row r="190" spans="1:7" x14ac:dyDescent="0.25">
      <c r="A190" s="254"/>
      <c r="B190" s="256"/>
      <c r="C190" s="256"/>
      <c r="D190" s="256"/>
      <c r="E190" s="256" t="s">
        <v>44</v>
      </c>
      <c r="F190" s="256"/>
      <c r="G190" s="260">
        <v>800000</v>
      </c>
    </row>
    <row r="191" spans="1:7" x14ac:dyDescent="0.25">
      <c r="A191" s="254"/>
      <c r="B191" s="251" t="s">
        <v>113</v>
      </c>
      <c r="C191" s="251"/>
      <c r="D191" s="251" t="s">
        <v>114</v>
      </c>
      <c r="E191" s="251"/>
      <c r="F191" s="256"/>
      <c r="G191" s="265">
        <f>G192</f>
        <v>70000</v>
      </c>
    </row>
    <row r="192" spans="1:7" x14ac:dyDescent="0.25">
      <c r="A192" s="254"/>
      <c r="B192" s="256"/>
      <c r="C192" s="256" t="s">
        <v>115</v>
      </c>
      <c r="D192" s="256" t="s">
        <v>116</v>
      </c>
      <c r="E192" s="256"/>
      <c r="F192" s="256"/>
      <c r="G192" s="260">
        <f t="shared" ref="G192" si="4">G193</f>
        <v>70000</v>
      </c>
    </row>
    <row r="193" spans="1:7" x14ac:dyDescent="0.25">
      <c r="A193" s="254"/>
      <c r="B193" s="256"/>
      <c r="C193" s="256"/>
      <c r="D193" s="256"/>
      <c r="E193" s="256" t="s">
        <v>117</v>
      </c>
      <c r="F193" s="256"/>
      <c r="G193" s="260">
        <v>70000</v>
      </c>
    </row>
    <row r="194" spans="1:7" x14ac:dyDescent="0.25">
      <c r="A194" s="254"/>
      <c r="B194" s="251" t="s">
        <v>45</v>
      </c>
      <c r="C194" s="251"/>
      <c r="D194" s="251" t="s">
        <v>46</v>
      </c>
      <c r="E194" s="251"/>
      <c r="F194" s="256"/>
      <c r="G194" s="265">
        <f>G195+G196+G197</f>
        <v>190000</v>
      </c>
    </row>
    <row r="195" spans="1:7" x14ac:dyDescent="0.25">
      <c r="A195" s="254"/>
      <c r="B195" s="256"/>
      <c r="C195" s="256" t="s">
        <v>47</v>
      </c>
      <c r="D195" s="256" t="s">
        <v>48</v>
      </c>
      <c r="E195" s="256"/>
      <c r="F195" s="256"/>
      <c r="G195" s="260">
        <v>150000</v>
      </c>
    </row>
    <row r="196" spans="1:7" x14ac:dyDescent="0.25">
      <c r="A196" s="254"/>
      <c r="B196" s="256"/>
      <c r="C196" s="256" t="s">
        <v>49</v>
      </c>
      <c r="D196" s="256" t="s">
        <v>50</v>
      </c>
      <c r="E196" s="256"/>
      <c r="F196" s="256"/>
      <c r="G196" s="260">
        <v>10000</v>
      </c>
    </row>
    <row r="197" spans="1:7" x14ac:dyDescent="0.25">
      <c r="A197" s="254"/>
      <c r="B197" s="256"/>
      <c r="C197" s="256" t="s">
        <v>49</v>
      </c>
      <c r="D197" s="256" t="s">
        <v>51</v>
      </c>
      <c r="E197" s="256"/>
      <c r="F197" s="256"/>
      <c r="G197" s="260">
        <v>30000</v>
      </c>
    </row>
    <row r="198" spans="1:7" x14ac:dyDescent="0.25">
      <c r="A198" s="280" t="s">
        <v>118</v>
      </c>
      <c r="B198" s="296"/>
      <c r="C198" s="296"/>
      <c r="D198" s="296"/>
      <c r="E198" s="296"/>
      <c r="F198" s="296"/>
      <c r="G198" s="321">
        <f>G199</f>
        <v>865000</v>
      </c>
    </row>
    <row r="199" spans="1:7" x14ac:dyDescent="0.25">
      <c r="A199" s="250" t="s">
        <v>14</v>
      </c>
      <c r="B199" s="251"/>
      <c r="C199" s="251" t="s">
        <v>15</v>
      </c>
      <c r="D199" s="251"/>
      <c r="E199" s="251"/>
      <c r="F199" s="251"/>
      <c r="G199" s="265">
        <f>G200+G203+G209</f>
        <v>865000</v>
      </c>
    </row>
    <row r="200" spans="1:7" x14ac:dyDescent="0.25">
      <c r="A200" s="254"/>
      <c r="B200" s="251" t="s">
        <v>16</v>
      </c>
      <c r="C200" s="251"/>
      <c r="D200" s="251" t="s">
        <v>17</v>
      </c>
      <c r="E200" s="261"/>
      <c r="F200" s="251"/>
      <c r="G200" s="265">
        <f t="shared" ref="G200:G201" si="5">G201</f>
        <v>65000</v>
      </c>
    </row>
    <row r="201" spans="1:7" x14ac:dyDescent="0.25">
      <c r="A201" s="254"/>
      <c r="B201" s="256"/>
      <c r="C201" s="256" t="s">
        <v>21</v>
      </c>
      <c r="D201" s="256" t="s">
        <v>22</v>
      </c>
      <c r="E201" s="256"/>
      <c r="F201" s="256"/>
      <c r="G201" s="260">
        <f t="shared" si="5"/>
        <v>65000</v>
      </c>
    </row>
    <row r="202" spans="1:7" x14ac:dyDescent="0.25">
      <c r="A202" s="250"/>
      <c r="B202" s="251"/>
      <c r="C202" s="251"/>
      <c r="D202" s="251"/>
      <c r="E202" s="256" t="s">
        <v>119</v>
      </c>
      <c r="F202" s="256"/>
      <c r="G202" s="260">
        <v>65000</v>
      </c>
    </row>
    <row r="203" spans="1:7" x14ac:dyDescent="0.25">
      <c r="A203" s="254"/>
      <c r="B203" s="251" t="s">
        <v>33</v>
      </c>
      <c r="C203" s="251"/>
      <c r="D203" s="251" t="s">
        <v>34</v>
      </c>
      <c r="E203" s="251"/>
      <c r="F203" s="256"/>
      <c r="G203" s="265">
        <f>G204+G206+G207</f>
        <v>650000</v>
      </c>
    </row>
    <row r="204" spans="1:7" x14ac:dyDescent="0.25">
      <c r="A204" s="254"/>
      <c r="B204" s="256"/>
      <c r="C204" s="256" t="s">
        <v>35</v>
      </c>
      <c r="D204" s="256" t="s">
        <v>36</v>
      </c>
      <c r="E204" s="256"/>
      <c r="F204" s="256"/>
      <c r="G204" s="260">
        <f>SUM(G205:G205)</f>
        <v>200000</v>
      </c>
    </row>
    <row r="205" spans="1:7" x14ac:dyDescent="0.25">
      <c r="A205" s="254"/>
      <c r="B205" s="256"/>
      <c r="C205" s="256"/>
      <c r="D205" s="256"/>
      <c r="E205" s="256" t="s">
        <v>37</v>
      </c>
      <c r="F205" s="256"/>
      <c r="G205" s="260">
        <v>200000</v>
      </c>
    </row>
    <row r="206" spans="1:7" x14ac:dyDescent="0.25">
      <c r="A206" s="254"/>
      <c r="B206" s="256"/>
      <c r="C206" s="256" t="s">
        <v>40</v>
      </c>
      <c r="D206" s="256" t="s">
        <v>41</v>
      </c>
      <c r="E206" s="256"/>
      <c r="F206" s="256"/>
      <c r="G206" s="260">
        <v>250000</v>
      </c>
    </row>
    <row r="207" spans="1:7" x14ac:dyDescent="0.25">
      <c r="A207" s="254"/>
      <c r="B207" s="256"/>
      <c r="C207" s="256" t="s">
        <v>42</v>
      </c>
      <c r="D207" s="256" t="s">
        <v>43</v>
      </c>
      <c r="E207" s="256"/>
      <c r="F207" s="256"/>
      <c r="G207" s="260">
        <f>G208</f>
        <v>200000</v>
      </c>
    </row>
    <row r="208" spans="1:7" x14ac:dyDescent="0.25">
      <c r="A208" s="254"/>
      <c r="B208" s="256"/>
      <c r="C208" s="256"/>
      <c r="D208" s="256"/>
      <c r="E208" s="256" t="s">
        <v>44</v>
      </c>
      <c r="F208" s="256"/>
      <c r="G208" s="260">
        <v>200000</v>
      </c>
    </row>
    <row r="209" spans="1:7" x14ac:dyDescent="0.25">
      <c r="A209" s="254"/>
      <c r="B209" s="251" t="s">
        <v>45</v>
      </c>
      <c r="C209" s="251"/>
      <c r="D209" s="251" t="s">
        <v>46</v>
      </c>
      <c r="E209" s="251"/>
      <c r="F209" s="256"/>
      <c r="G209" s="265">
        <f>G210</f>
        <v>150000</v>
      </c>
    </row>
    <row r="210" spans="1:7" x14ac:dyDescent="0.25">
      <c r="A210" s="254"/>
      <c r="B210" s="256"/>
      <c r="C210" s="256" t="s">
        <v>47</v>
      </c>
      <c r="D210" s="256" t="s">
        <v>48</v>
      </c>
      <c r="E210" s="256"/>
      <c r="F210" s="256"/>
      <c r="G210" s="260">
        <v>150000</v>
      </c>
    </row>
    <row r="211" spans="1:7" x14ac:dyDescent="0.25">
      <c r="A211" s="280" t="s">
        <v>120</v>
      </c>
      <c r="B211" s="296"/>
      <c r="C211" s="296"/>
      <c r="D211" s="296"/>
      <c r="E211" s="296"/>
      <c r="F211" s="316"/>
      <c r="G211" s="321">
        <f>G212</f>
        <v>25000</v>
      </c>
    </row>
    <row r="212" spans="1:7" x14ac:dyDescent="0.25">
      <c r="A212" s="250" t="s">
        <v>14</v>
      </c>
      <c r="B212" s="251"/>
      <c r="C212" s="251" t="s">
        <v>15</v>
      </c>
      <c r="D212" s="251"/>
      <c r="E212" s="251"/>
      <c r="F212" s="322"/>
      <c r="G212" s="265">
        <f>G213+G217</f>
        <v>25000</v>
      </c>
    </row>
    <row r="213" spans="1:7" x14ac:dyDescent="0.25">
      <c r="A213" s="254"/>
      <c r="B213" s="251" t="s">
        <v>33</v>
      </c>
      <c r="C213" s="251"/>
      <c r="D213" s="251" t="s">
        <v>34</v>
      </c>
      <c r="E213" s="251"/>
      <c r="F213" s="256"/>
      <c r="G213" s="265">
        <f>G214</f>
        <v>20000</v>
      </c>
    </row>
    <row r="214" spans="1:7" x14ac:dyDescent="0.25">
      <c r="A214" s="254"/>
      <c r="B214" s="256"/>
      <c r="C214" s="256" t="s">
        <v>35</v>
      </c>
      <c r="D214" s="256" t="s">
        <v>36</v>
      </c>
      <c r="E214" s="256"/>
      <c r="F214" s="256"/>
      <c r="G214" s="260">
        <f>G215+G216</f>
        <v>20000</v>
      </c>
    </row>
    <row r="215" spans="1:7" x14ac:dyDescent="0.25">
      <c r="A215" s="254"/>
      <c r="B215" s="256"/>
      <c r="C215" s="256"/>
      <c r="D215" s="256"/>
      <c r="E215" s="256" t="s">
        <v>37</v>
      </c>
      <c r="F215" s="256"/>
      <c r="G215" s="260">
        <v>10000</v>
      </c>
    </row>
    <row r="216" spans="1:7" x14ac:dyDescent="0.25">
      <c r="A216" s="254"/>
      <c r="B216" s="256"/>
      <c r="C216" s="256"/>
      <c r="D216" s="256"/>
      <c r="E216" s="256" t="s">
        <v>39</v>
      </c>
      <c r="F216" s="256"/>
      <c r="G216" s="260">
        <v>10000</v>
      </c>
    </row>
    <row r="217" spans="1:7" x14ac:dyDescent="0.25">
      <c r="A217" s="254"/>
      <c r="B217" s="251" t="s">
        <v>45</v>
      </c>
      <c r="C217" s="251"/>
      <c r="D217" s="251" t="s">
        <v>46</v>
      </c>
      <c r="E217" s="251"/>
      <c r="F217" s="256"/>
      <c r="G217" s="265">
        <f>SUM(G218)</f>
        <v>5000</v>
      </c>
    </row>
    <row r="218" spans="1:7" s="15" customFormat="1" x14ac:dyDescent="0.25">
      <c r="A218" s="254"/>
      <c r="B218" s="256"/>
      <c r="C218" s="256" t="s">
        <v>47</v>
      </c>
      <c r="D218" s="256" t="s">
        <v>48</v>
      </c>
      <c r="E218" s="256"/>
      <c r="F218" s="256"/>
      <c r="G218" s="260">
        <v>5000</v>
      </c>
    </row>
    <row r="219" spans="1:7" x14ac:dyDescent="0.25">
      <c r="A219" s="280" t="s">
        <v>121</v>
      </c>
      <c r="B219" s="296"/>
      <c r="C219" s="296"/>
      <c r="D219" s="296"/>
      <c r="E219" s="296"/>
      <c r="F219" s="316">
        <v>1</v>
      </c>
      <c r="G219" s="321">
        <f>G220+G225+G228+G250</f>
        <v>13622707</v>
      </c>
    </row>
    <row r="220" spans="1:7" x14ac:dyDescent="0.25">
      <c r="A220" s="250" t="s">
        <v>5</v>
      </c>
      <c r="B220" s="251"/>
      <c r="C220" s="251" t="s">
        <v>6</v>
      </c>
      <c r="D220" s="251"/>
      <c r="E220" s="251"/>
      <c r="F220" s="284"/>
      <c r="G220" s="323">
        <f>+G221</f>
        <v>3915000</v>
      </c>
    </row>
    <row r="221" spans="1:7" x14ac:dyDescent="0.25">
      <c r="A221" s="250"/>
      <c r="B221" s="251" t="s">
        <v>87</v>
      </c>
      <c r="C221" s="251"/>
      <c r="D221" s="251" t="s">
        <v>88</v>
      </c>
      <c r="E221" s="303"/>
      <c r="F221" s="264"/>
      <c r="G221" s="265">
        <f>G222+G223+G224</f>
        <v>3915000</v>
      </c>
    </row>
    <row r="222" spans="1:7" x14ac:dyDescent="0.25">
      <c r="A222" s="250"/>
      <c r="B222" s="251"/>
      <c r="C222" s="256" t="s">
        <v>89</v>
      </c>
      <c r="D222" s="256" t="s">
        <v>90</v>
      </c>
      <c r="E222" s="256"/>
      <c r="F222" s="264"/>
      <c r="G222" s="260">
        <v>3519000</v>
      </c>
    </row>
    <row r="223" spans="1:7" x14ac:dyDescent="0.25">
      <c r="A223" s="250"/>
      <c r="B223" s="251"/>
      <c r="C223" s="256" t="s">
        <v>91</v>
      </c>
      <c r="D223" s="256" t="s">
        <v>104</v>
      </c>
      <c r="E223" s="255"/>
      <c r="F223" s="264"/>
      <c r="G223" s="301">
        <v>300000</v>
      </c>
    </row>
    <row r="224" spans="1:7" s="26" customFormat="1" x14ac:dyDescent="0.25">
      <c r="A224" s="250"/>
      <c r="B224" s="251"/>
      <c r="C224" s="256" t="s">
        <v>105</v>
      </c>
      <c r="D224" s="256" t="s">
        <v>106</v>
      </c>
      <c r="E224" s="256"/>
      <c r="F224" s="324"/>
      <c r="G224" s="301">
        <v>96000</v>
      </c>
    </row>
    <row r="225" spans="1:7" x14ac:dyDescent="0.25">
      <c r="A225" s="250" t="s">
        <v>11</v>
      </c>
      <c r="B225" s="251"/>
      <c r="C225" s="251" t="s">
        <v>12</v>
      </c>
      <c r="D225" s="258"/>
      <c r="E225" s="258"/>
      <c r="F225" s="294"/>
      <c r="G225" s="265">
        <f>SUM(G226:G227)</f>
        <v>523350</v>
      </c>
    </row>
    <row r="226" spans="1:7" x14ac:dyDescent="0.25">
      <c r="A226" s="254"/>
      <c r="B226" s="256"/>
      <c r="C226" s="256"/>
      <c r="D226" s="256" t="s">
        <v>13</v>
      </c>
      <c r="E226" s="256"/>
      <c r="F226" s="256"/>
      <c r="G226" s="260">
        <v>508950</v>
      </c>
    </row>
    <row r="227" spans="1:7" s="26" customFormat="1" x14ac:dyDescent="0.25">
      <c r="A227" s="254"/>
      <c r="B227" s="256"/>
      <c r="C227" s="256"/>
      <c r="D227" s="256" t="s">
        <v>109</v>
      </c>
      <c r="E227" s="256"/>
      <c r="F227" s="256"/>
      <c r="G227" s="260">
        <v>14400</v>
      </c>
    </row>
    <row r="228" spans="1:7" x14ac:dyDescent="0.25">
      <c r="A228" s="250" t="s">
        <v>14</v>
      </c>
      <c r="B228" s="251"/>
      <c r="C228" s="251" t="s">
        <v>15</v>
      </c>
      <c r="D228" s="251"/>
      <c r="E228" s="251"/>
      <c r="F228" s="256"/>
      <c r="G228" s="265">
        <f>G229+G234+G237+G246</f>
        <v>6645000</v>
      </c>
    </row>
    <row r="229" spans="1:7" x14ac:dyDescent="0.25">
      <c r="A229" s="254"/>
      <c r="B229" s="251" t="s">
        <v>16</v>
      </c>
      <c r="C229" s="251"/>
      <c r="D229" s="251" t="s">
        <v>17</v>
      </c>
      <c r="E229" s="261"/>
      <c r="F229" s="256"/>
      <c r="G229" s="265">
        <f>G230+G231</f>
        <v>930000</v>
      </c>
    </row>
    <row r="230" spans="1:7" x14ac:dyDescent="0.25">
      <c r="A230" s="254"/>
      <c r="B230" s="256"/>
      <c r="C230" s="256" t="s">
        <v>18</v>
      </c>
      <c r="D230" s="256" t="s">
        <v>19</v>
      </c>
      <c r="E230" s="262"/>
      <c r="F230" s="256"/>
      <c r="G230" s="260">
        <v>150000</v>
      </c>
    </row>
    <row r="231" spans="1:7" x14ac:dyDescent="0.25">
      <c r="A231" s="254"/>
      <c r="B231" s="256"/>
      <c r="C231" s="256" t="s">
        <v>21</v>
      </c>
      <c r="D231" s="256" t="s">
        <v>22</v>
      </c>
      <c r="E231" s="256"/>
      <c r="F231" s="256"/>
      <c r="G231" s="260">
        <f>G232+G233</f>
        <v>780000</v>
      </c>
    </row>
    <row r="232" spans="1:7" x14ac:dyDescent="0.25">
      <c r="A232" s="250"/>
      <c r="B232" s="251"/>
      <c r="C232" s="251"/>
      <c r="D232" s="251"/>
      <c r="E232" s="256" t="s">
        <v>23</v>
      </c>
      <c r="F232" s="256"/>
      <c r="G232" s="260">
        <v>80000</v>
      </c>
    </row>
    <row r="233" spans="1:7" x14ac:dyDescent="0.25">
      <c r="A233" s="250"/>
      <c r="B233" s="251"/>
      <c r="C233" s="251"/>
      <c r="D233" s="251"/>
      <c r="E233" s="256" t="s">
        <v>122</v>
      </c>
      <c r="F233" s="256"/>
      <c r="G233" s="260">
        <v>700000</v>
      </c>
    </row>
    <row r="234" spans="1:7" x14ac:dyDescent="0.25">
      <c r="A234" s="254"/>
      <c r="B234" s="251" t="s">
        <v>26</v>
      </c>
      <c r="C234" s="251"/>
      <c r="D234" s="251" t="s">
        <v>27</v>
      </c>
      <c r="E234" s="251"/>
      <c r="F234" s="256"/>
      <c r="G234" s="265">
        <f>G235</f>
        <v>120000</v>
      </c>
    </row>
    <row r="235" spans="1:7" x14ac:dyDescent="0.25">
      <c r="A235" s="254"/>
      <c r="B235" s="256"/>
      <c r="C235" s="256" t="s">
        <v>30</v>
      </c>
      <c r="D235" s="256" t="s">
        <v>31</v>
      </c>
      <c r="E235" s="256"/>
      <c r="F235" s="256"/>
      <c r="G235" s="260">
        <f>SUM(G236)</f>
        <v>120000</v>
      </c>
    </row>
    <row r="236" spans="1:7" x14ac:dyDescent="0.25">
      <c r="A236" s="254"/>
      <c r="B236" s="256"/>
      <c r="C236" s="256"/>
      <c r="D236" s="256"/>
      <c r="E236" s="256" t="s">
        <v>32</v>
      </c>
      <c r="F236" s="256"/>
      <c r="G236" s="260">
        <v>120000</v>
      </c>
    </row>
    <row r="237" spans="1:7" x14ac:dyDescent="0.25">
      <c r="A237" s="254"/>
      <c r="B237" s="251" t="s">
        <v>33</v>
      </c>
      <c r="C237" s="251"/>
      <c r="D237" s="251" t="s">
        <v>34</v>
      </c>
      <c r="E237" s="251"/>
      <c r="F237" s="256"/>
      <c r="G237" s="265">
        <f>G238+G242+G243</f>
        <v>4745000</v>
      </c>
    </row>
    <row r="238" spans="1:7" x14ac:dyDescent="0.25">
      <c r="A238" s="254"/>
      <c r="B238" s="256"/>
      <c r="C238" s="256" t="s">
        <v>35</v>
      </c>
      <c r="D238" s="256" t="s">
        <v>36</v>
      </c>
      <c r="E238" s="256"/>
      <c r="F238" s="256"/>
      <c r="G238" s="260">
        <f>G239+G240+G241</f>
        <v>1500000</v>
      </c>
    </row>
    <row r="239" spans="1:7" ht="18" customHeight="1" x14ac:dyDescent="0.25">
      <c r="A239" s="254"/>
      <c r="B239" s="256"/>
      <c r="C239" s="256"/>
      <c r="D239" s="256"/>
      <c r="E239" s="256" t="s">
        <v>37</v>
      </c>
      <c r="F239" s="256"/>
      <c r="G239" s="260">
        <v>150000</v>
      </c>
    </row>
    <row r="240" spans="1:7" x14ac:dyDescent="0.25">
      <c r="A240" s="254"/>
      <c r="B240" s="256"/>
      <c r="C240" s="256"/>
      <c r="D240" s="256"/>
      <c r="E240" s="256" t="s">
        <v>38</v>
      </c>
      <c r="F240" s="256"/>
      <c r="G240" s="260">
        <v>1200000</v>
      </c>
    </row>
    <row r="241" spans="1:7" x14ac:dyDescent="0.25">
      <c r="A241" s="254"/>
      <c r="B241" s="256"/>
      <c r="C241" s="256"/>
      <c r="D241" s="256"/>
      <c r="E241" s="256" t="s">
        <v>39</v>
      </c>
      <c r="F241" s="256"/>
      <c r="G241" s="260">
        <v>150000</v>
      </c>
    </row>
    <row r="242" spans="1:7" x14ac:dyDescent="0.25">
      <c r="A242" s="254"/>
      <c r="B242" s="256"/>
      <c r="C242" s="256" t="s">
        <v>40</v>
      </c>
      <c r="D242" s="256" t="s">
        <v>41</v>
      </c>
      <c r="E242" s="256"/>
      <c r="F242" s="256"/>
      <c r="G242" s="260">
        <v>200000</v>
      </c>
    </row>
    <row r="243" spans="1:7" x14ac:dyDescent="0.25">
      <c r="A243" s="254"/>
      <c r="B243" s="256"/>
      <c r="C243" s="256" t="s">
        <v>42</v>
      </c>
      <c r="D243" s="256" t="s">
        <v>43</v>
      </c>
      <c r="E243" s="256"/>
      <c r="F243" s="256"/>
      <c r="G243" s="260">
        <f>G244+G245</f>
        <v>3045000</v>
      </c>
    </row>
    <row r="244" spans="1:7" x14ac:dyDescent="0.25">
      <c r="A244" s="254"/>
      <c r="B244" s="256"/>
      <c r="C244" s="256"/>
      <c r="D244" s="252"/>
      <c r="E244" s="487" t="s">
        <v>380</v>
      </c>
      <c r="F244" s="488"/>
      <c r="G244" s="260">
        <v>250000</v>
      </c>
    </row>
    <row r="245" spans="1:7" s="26" customFormat="1" x14ac:dyDescent="0.25">
      <c r="A245" s="254"/>
      <c r="B245" s="256"/>
      <c r="C245" s="256"/>
      <c r="D245" s="256"/>
      <c r="E245" s="256" t="s">
        <v>123</v>
      </c>
      <c r="F245" s="256"/>
      <c r="G245" s="260">
        <v>2795000</v>
      </c>
    </row>
    <row r="246" spans="1:7" s="26" customFormat="1" x14ac:dyDescent="0.25">
      <c r="A246" s="254"/>
      <c r="B246" s="251" t="s">
        <v>45</v>
      </c>
      <c r="C246" s="251"/>
      <c r="D246" s="251" t="s">
        <v>46</v>
      </c>
      <c r="E246" s="251"/>
      <c r="F246" s="256"/>
      <c r="G246" s="265">
        <f>G247+G248</f>
        <v>850000</v>
      </c>
    </row>
    <row r="247" spans="1:7" s="26" customFormat="1" x14ac:dyDescent="0.25">
      <c r="A247" s="254"/>
      <c r="B247" s="256"/>
      <c r="C247" s="256" t="s">
        <v>47</v>
      </c>
      <c r="D247" s="256" t="s">
        <v>48</v>
      </c>
      <c r="E247" s="256"/>
      <c r="F247" s="256"/>
      <c r="G247" s="260">
        <v>800000</v>
      </c>
    </row>
    <row r="248" spans="1:7" s="26" customFormat="1" x14ac:dyDescent="0.25">
      <c r="A248" s="254"/>
      <c r="B248" s="256"/>
      <c r="C248" s="256" t="s">
        <v>49</v>
      </c>
      <c r="D248" s="256" t="s">
        <v>124</v>
      </c>
      <c r="E248" s="256"/>
      <c r="F248" s="256"/>
      <c r="G248" s="260">
        <f>G249</f>
        <v>50000</v>
      </c>
    </row>
    <row r="249" spans="1:7" s="26" customFormat="1" x14ac:dyDescent="0.25">
      <c r="A249" s="254"/>
      <c r="B249" s="256"/>
      <c r="C249" s="256"/>
      <c r="D249" s="256" t="s">
        <v>125</v>
      </c>
      <c r="E249" s="256"/>
      <c r="F249" s="256"/>
      <c r="G249" s="260">
        <v>50000</v>
      </c>
    </row>
    <row r="250" spans="1:7" s="26" customFormat="1" x14ac:dyDescent="0.25">
      <c r="A250" s="266" t="s">
        <v>71</v>
      </c>
      <c r="B250" s="256"/>
      <c r="C250" s="267" t="s">
        <v>72</v>
      </c>
      <c r="D250" s="256"/>
      <c r="E250" s="256"/>
      <c r="F250" s="256"/>
      <c r="G250" s="265">
        <f>G251+G252</f>
        <v>2539357</v>
      </c>
    </row>
    <row r="251" spans="1:7" s="26" customFormat="1" x14ac:dyDescent="0.25">
      <c r="A251" s="254"/>
      <c r="B251" s="255"/>
      <c r="C251" s="264" t="s">
        <v>96</v>
      </c>
      <c r="D251" s="470" t="s">
        <v>408</v>
      </c>
      <c r="E251" s="471"/>
      <c r="F251" s="472"/>
      <c r="G251" s="260">
        <v>2148950</v>
      </c>
    </row>
    <row r="252" spans="1:7" s="26" customFormat="1" x14ac:dyDescent="0.25">
      <c r="A252" s="254"/>
      <c r="B252" s="255"/>
      <c r="C252" s="264" t="s">
        <v>75</v>
      </c>
      <c r="D252" s="470" t="s">
        <v>76</v>
      </c>
      <c r="E252" s="471"/>
      <c r="F252" s="472"/>
      <c r="G252" s="260">
        <v>390407</v>
      </c>
    </row>
    <row r="253" spans="1:7" s="26" customFormat="1" x14ac:dyDescent="0.25">
      <c r="A253" s="280" t="s">
        <v>373</v>
      </c>
      <c r="B253" s="296"/>
      <c r="C253" s="296"/>
      <c r="D253" s="296"/>
      <c r="E253" s="296"/>
      <c r="F253" s="316"/>
      <c r="G253" s="321">
        <f>G254</f>
        <v>490000</v>
      </c>
    </row>
    <row r="254" spans="1:7" s="26" customFormat="1" x14ac:dyDescent="0.25">
      <c r="A254" s="250" t="s">
        <v>14</v>
      </c>
      <c r="B254" s="251"/>
      <c r="C254" s="251" t="s">
        <v>15</v>
      </c>
      <c r="D254" s="251"/>
      <c r="E254" s="251"/>
      <c r="F254" s="256"/>
      <c r="G254" s="265">
        <f>G255+G257+G261</f>
        <v>490000</v>
      </c>
    </row>
    <row r="255" spans="1:7" s="26" customFormat="1" x14ac:dyDescent="0.25">
      <c r="A255" s="254"/>
      <c r="B255" s="251" t="s">
        <v>16</v>
      </c>
      <c r="C255" s="251"/>
      <c r="D255" s="251" t="s">
        <v>17</v>
      </c>
      <c r="E255" s="261"/>
      <c r="F255" s="256"/>
      <c r="G255" s="265">
        <f>G256</f>
        <v>100000</v>
      </c>
    </row>
    <row r="256" spans="1:7" s="26" customFormat="1" x14ac:dyDescent="0.25">
      <c r="A256" s="254"/>
      <c r="B256" s="256"/>
      <c r="C256" s="256" t="s">
        <v>21</v>
      </c>
      <c r="D256" s="256" t="s">
        <v>22</v>
      </c>
      <c r="E256" s="256"/>
      <c r="F256" s="256"/>
      <c r="G256" s="260">
        <v>100000</v>
      </c>
    </row>
    <row r="257" spans="1:7" s="26" customFormat="1" x14ac:dyDescent="0.25">
      <c r="A257" s="254"/>
      <c r="B257" s="251" t="s">
        <v>33</v>
      </c>
      <c r="C257" s="251"/>
      <c r="D257" s="251" t="s">
        <v>34</v>
      </c>
      <c r="E257" s="251"/>
      <c r="F257" s="256"/>
      <c r="G257" s="265">
        <f>G258+G259</f>
        <v>300000</v>
      </c>
    </row>
    <row r="258" spans="1:7" s="26" customFormat="1" x14ac:dyDescent="0.25">
      <c r="A258" s="254"/>
      <c r="B258" s="256"/>
      <c r="C258" s="256" t="s">
        <v>40</v>
      </c>
      <c r="D258" s="256" t="s">
        <v>41</v>
      </c>
      <c r="E258" s="256"/>
      <c r="F258" s="256"/>
      <c r="G258" s="260">
        <v>100000</v>
      </c>
    </row>
    <row r="259" spans="1:7" s="26" customFormat="1" x14ac:dyDescent="0.25">
      <c r="A259" s="254"/>
      <c r="B259" s="256"/>
      <c r="C259" s="256" t="s">
        <v>42</v>
      </c>
      <c r="D259" s="256" t="s">
        <v>43</v>
      </c>
      <c r="E259" s="256"/>
      <c r="F259" s="256"/>
      <c r="G259" s="260">
        <f>G260</f>
        <v>200000</v>
      </c>
    </row>
    <row r="260" spans="1:7" s="26" customFormat="1" x14ac:dyDescent="0.25">
      <c r="A260" s="254"/>
      <c r="B260" s="256"/>
      <c r="C260" s="256"/>
      <c r="D260" s="256"/>
      <c r="E260" s="256" t="s">
        <v>44</v>
      </c>
      <c r="F260" s="256"/>
      <c r="G260" s="260">
        <v>200000</v>
      </c>
    </row>
    <row r="261" spans="1:7" s="26" customFormat="1" x14ac:dyDescent="0.25">
      <c r="A261" s="254"/>
      <c r="B261" s="251" t="s">
        <v>45</v>
      </c>
      <c r="C261" s="251"/>
      <c r="D261" s="251" t="s">
        <v>46</v>
      </c>
      <c r="E261" s="251"/>
      <c r="F261" s="256"/>
      <c r="G261" s="265">
        <f>G262</f>
        <v>90000</v>
      </c>
    </row>
    <row r="262" spans="1:7" s="26" customFormat="1" x14ac:dyDescent="0.25">
      <c r="A262" s="254"/>
      <c r="B262" s="256"/>
      <c r="C262" s="256" t="s">
        <v>47</v>
      </c>
      <c r="D262" s="256" t="s">
        <v>48</v>
      </c>
      <c r="E262" s="256"/>
      <c r="F262" s="256"/>
      <c r="G262" s="260">
        <v>90000</v>
      </c>
    </row>
    <row r="263" spans="1:7" s="26" customFormat="1" x14ac:dyDescent="0.25">
      <c r="A263" s="325" t="s">
        <v>374</v>
      </c>
      <c r="B263" s="326"/>
      <c r="C263" s="326"/>
      <c r="D263" s="326"/>
      <c r="E263" s="326"/>
      <c r="F263" s="326"/>
      <c r="G263" s="289">
        <f>G264</f>
        <v>210000</v>
      </c>
    </row>
    <row r="264" spans="1:7" s="26" customFormat="1" x14ac:dyDescent="0.25">
      <c r="A264" s="250" t="s">
        <v>14</v>
      </c>
      <c r="B264" s="251"/>
      <c r="C264" s="251" t="s">
        <v>15</v>
      </c>
      <c r="D264" s="251"/>
      <c r="E264" s="251"/>
      <c r="F264" s="256"/>
      <c r="G264" s="265">
        <f>G265+G267+G270</f>
        <v>210000</v>
      </c>
    </row>
    <row r="265" spans="1:7" s="26" customFormat="1" x14ac:dyDescent="0.25">
      <c r="A265" s="254"/>
      <c r="B265" s="251" t="s">
        <v>16</v>
      </c>
      <c r="C265" s="251"/>
      <c r="D265" s="251" t="s">
        <v>17</v>
      </c>
      <c r="E265" s="261"/>
      <c r="F265" s="256"/>
      <c r="G265" s="265">
        <f>G266</f>
        <v>30000</v>
      </c>
    </row>
    <row r="266" spans="1:7" s="26" customFormat="1" x14ac:dyDescent="0.25">
      <c r="A266" s="254"/>
      <c r="B266" s="256"/>
      <c r="C266" s="256" t="s">
        <v>21</v>
      </c>
      <c r="D266" s="256" t="s">
        <v>22</v>
      </c>
      <c r="E266" s="256"/>
      <c r="F266" s="256"/>
      <c r="G266" s="260">
        <v>30000</v>
      </c>
    </row>
    <row r="267" spans="1:7" x14ac:dyDescent="0.25">
      <c r="A267" s="254"/>
      <c r="B267" s="251" t="s">
        <v>33</v>
      </c>
      <c r="C267" s="251"/>
      <c r="D267" s="251" t="s">
        <v>34</v>
      </c>
      <c r="E267" s="251"/>
      <c r="F267" s="256"/>
      <c r="G267" s="265">
        <f>G268</f>
        <v>150000</v>
      </c>
    </row>
    <row r="268" spans="1:7" s="26" customFormat="1" x14ac:dyDescent="0.25">
      <c r="A268" s="254"/>
      <c r="B268" s="251"/>
      <c r="C268" s="256" t="s">
        <v>42</v>
      </c>
      <c r="D268" s="256" t="s">
        <v>43</v>
      </c>
      <c r="E268" s="256"/>
      <c r="F268" s="256"/>
      <c r="G268" s="260">
        <f>G269</f>
        <v>150000</v>
      </c>
    </row>
    <row r="269" spans="1:7" s="26" customFormat="1" x14ac:dyDescent="0.25">
      <c r="A269" s="254"/>
      <c r="B269" s="251"/>
      <c r="C269" s="256"/>
      <c r="D269" s="256"/>
      <c r="E269" s="256" t="s">
        <v>44</v>
      </c>
      <c r="F269" s="256"/>
      <c r="G269" s="260">
        <v>150000</v>
      </c>
    </row>
    <row r="270" spans="1:7" s="26" customFormat="1" x14ac:dyDescent="0.25">
      <c r="A270" s="254"/>
      <c r="B270" s="251" t="s">
        <v>45</v>
      </c>
      <c r="C270" s="251"/>
      <c r="D270" s="251" t="s">
        <v>46</v>
      </c>
      <c r="E270" s="251"/>
      <c r="F270" s="256"/>
      <c r="G270" s="265">
        <f>G271</f>
        <v>30000</v>
      </c>
    </row>
    <row r="271" spans="1:7" s="26" customFormat="1" x14ac:dyDescent="0.25">
      <c r="A271" s="254"/>
      <c r="B271" s="256"/>
      <c r="C271" s="256" t="s">
        <v>47</v>
      </c>
      <c r="D271" s="256" t="s">
        <v>48</v>
      </c>
      <c r="E271" s="256"/>
      <c r="F271" s="256"/>
      <c r="G271" s="260">
        <v>30000</v>
      </c>
    </row>
    <row r="272" spans="1:7" s="26" customFormat="1" x14ac:dyDescent="0.25">
      <c r="A272" s="280" t="s">
        <v>128</v>
      </c>
      <c r="B272" s="296"/>
      <c r="C272" s="296"/>
      <c r="D272" s="296"/>
      <c r="E272" s="296"/>
      <c r="F272" s="316">
        <v>1</v>
      </c>
      <c r="G272" s="321">
        <f>G281+G273+G278</f>
        <v>19218065</v>
      </c>
    </row>
    <row r="273" spans="1:7" s="26" customFormat="1" x14ac:dyDescent="0.25">
      <c r="A273" s="250" t="s">
        <v>5</v>
      </c>
      <c r="B273" s="251"/>
      <c r="C273" s="251" t="s">
        <v>6</v>
      </c>
      <c r="D273" s="251"/>
      <c r="E273" s="251"/>
      <c r="F273" s="284"/>
      <c r="G273" s="265">
        <f>G274</f>
        <v>1997580</v>
      </c>
    </row>
    <row r="274" spans="1:7" x14ac:dyDescent="0.25">
      <c r="A274" s="250"/>
      <c r="B274" s="251" t="s">
        <v>87</v>
      </c>
      <c r="C274" s="251"/>
      <c r="D274" s="251" t="s">
        <v>88</v>
      </c>
      <c r="E274" s="303"/>
      <c r="F274" s="264"/>
      <c r="G274" s="265">
        <f>G275+G276+G277</f>
        <v>1997580</v>
      </c>
    </row>
    <row r="275" spans="1:7" x14ac:dyDescent="0.25">
      <c r="A275" s="250"/>
      <c r="B275" s="251"/>
      <c r="C275" s="256" t="s">
        <v>89</v>
      </c>
      <c r="D275" s="256" t="s">
        <v>90</v>
      </c>
      <c r="E275" s="256"/>
      <c r="F275" s="264"/>
      <c r="G275" s="260">
        <v>1775580</v>
      </c>
    </row>
    <row r="276" spans="1:7" x14ac:dyDescent="0.25">
      <c r="A276" s="250"/>
      <c r="B276" s="251"/>
      <c r="C276" s="256" t="s">
        <v>91</v>
      </c>
      <c r="D276" s="256" t="s">
        <v>104</v>
      </c>
      <c r="E276" s="255"/>
      <c r="F276" s="264"/>
      <c r="G276" s="260">
        <v>150000</v>
      </c>
    </row>
    <row r="277" spans="1:7" s="26" customFormat="1" x14ac:dyDescent="0.25">
      <c r="A277" s="250"/>
      <c r="B277" s="251"/>
      <c r="C277" s="256" t="s">
        <v>105</v>
      </c>
      <c r="D277" s="256" t="s">
        <v>106</v>
      </c>
      <c r="E277" s="256"/>
      <c r="F277" s="324"/>
      <c r="G277" s="260">
        <v>72000</v>
      </c>
    </row>
    <row r="278" spans="1:7" x14ac:dyDescent="0.25">
      <c r="A278" s="250" t="s">
        <v>11</v>
      </c>
      <c r="B278" s="251"/>
      <c r="C278" s="251" t="s">
        <v>12</v>
      </c>
      <c r="D278" s="258"/>
      <c r="E278" s="258"/>
      <c r="F278" s="294"/>
      <c r="G278" s="265">
        <f>G279+G280</f>
        <v>270485</v>
      </c>
    </row>
    <row r="279" spans="1:7" x14ac:dyDescent="0.25">
      <c r="A279" s="254"/>
      <c r="B279" s="256"/>
      <c r="C279" s="256"/>
      <c r="D279" s="256" t="s">
        <v>13</v>
      </c>
      <c r="E279" s="256"/>
      <c r="F279" s="256"/>
      <c r="G279" s="260">
        <v>259685</v>
      </c>
    </row>
    <row r="280" spans="1:7" s="26" customFormat="1" x14ac:dyDescent="0.25">
      <c r="A280" s="254"/>
      <c r="B280" s="256"/>
      <c r="C280" s="256"/>
      <c r="D280" s="256" t="s">
        <v>109</v>
      </c>
      <c r="E280" s="256"/>
      <c r="F280" s="256"/>
      <c r="G280" s="260">
        <v>10800</v>
      </c>
    </row>
    <row r="281" spans="1:7" s="26" customFormat="1" x14ac:dyDescent="0.25">
      <c r="A281" s="250" t="s">
        <v>14</v>
      </c>
      <c r="B281" s="251"/>
      <c r="C281" s="251" t="s">
        <v>15</v>
      </c>
      <c r="D281" s="251"/>
      <c r="E281" s="251"/>
      <c r="F281" s="256"/>
      <c r="G281" s="265">
        <f>G284+G293+G282</f>
        <v>16950000</v>
      </c>
    </row>
    <row r="282" spans="1:7" s="26" customFormat="1" x14ac:dyDescent="0.25">
      <c r="A282" s="254"/>
      <c r="B282" s="251" t="s">
        <v>16</v>
      </c>
      <c r="C282" s="251"/>
      <c r="D282" s="251" t="s">
        <v>17</v>
      </c>
      <c r="E282" s="261"/>
      <c r="F282" s="256"/>
      <c r="G282" s="265">
        <f>G283</f>
        <v>100000</v>
      </c>
    </row>
    <row r="283" spans="1:7" x14ac:dyDescent="0.25">
      <c r="A283" s="254"/>
      <c r="B283" s="256"/>
      <c r="C283" s="256" t="s">
        <v>21</v>
      </c>
      <c r="D283" s="256" t="s">
        <v>22</v>
      </c>
      <c r="E283" s="256"/>
      <c r="F283" s="256"/>
      <c r="G283" s="260">
        <v>100000</v>
      </c>
    </row>
    <row r="284" spans="1:7" x14ac:dyDescent="0.25">
      <c r="A284" s="254"/>
      <c r="B284" s="251" t="s">
        <v>33</v>
      </c>
      <c r="C284" s="251"/>
      <c r="D284" s="251" t="s">
        <v>34</v>
      </c>
      <c r="E284" s="251"/>
      <c r="F284" s="256"/>
      <c r="G284" s="265">
        <f>G285+G289+G290+G291</f>
        <v>13350000</v>
      </c>
    </row>
    <row r="285" spans="1:7" s="15" customFormat="1" x14ac:dyDescent="0.25">
      <c r="A285" s="254"/>
      <c r="B285" s="256"/>
      <c r="C285" s="256" t="s">
        <v>35</v>
      </c>
      <c r="D285" s="256" t="s">
        <v>36</v>
      </c>
      <c r="E285" s="256"/>
      <c r="F285" s="256"/>
      <c r="G285" s="260">
        <f>G286+G287+G288</f>
        <v>950000</v>
      </c>
    </row>
    <row r="286" spans="1:7" s="15" customFormat="1" x14ac:dyDescent="0.25">
      <c r="A286" s="254"/>
      <c r="B286" s="256"/>
      <c r="C286" s="256"/>
      <c r="D286" s="256"/>
      <c r="E286" s="256" t="s">
        <v>37</v>
      </c>
      <c r="F286" s="256"/>
      <c r="G286" s="260">
        <v>650000</v>
      </c>
    </row>
    <row r="287" spans="1:7" s="26" customFormat="1" x14ac:dyDescent="0.25">
      <c r="A287" s="254"/>
      <c r="B287" s="256"/>
      <c r="C287" s="256"/>
      <c r="D287" s="256"/>
      <c r="E287" s="256" t="s">
        <v>392</v>
      </c>
      <c r="F287" s="256"/>
      <c r="G287" s="327">
        <v>100000</v>
      </c>
    </row>
    <row r="288" spans="1:7" s="26" customFormat="1" x14ac:dyDescent="0.25">
      <c r="A288" s="254"/>
      <c r="B288" s="256"/>
      <c r="C288" s="256"/>
      <c r="D288" s="256"/>
      <c r="E288" s="256" t="s">
        <v>38</v>
      </c>
      <c r="F288" s="256"/>
      <c r="G288" s="327">
        <v>200000</v>
      </c>
    </row>
    <row r="289" spans="1:7" s="15" customFormat="1" x14ac:dyDescent="0.25">
      <c r="A289" s="254"/>
      <c r="B289" s="256"/>
      <c r="C289" s="256" t="s">
        <v>129</v>
      </c>
      <c r="D289" s="256" t="s">
        <v>130</v>
      </c>
      <c r="E289" s="256"/>
      <c r="F289" s="256"/>
      <c r="G289" s="327">
        <v>11500000</v>
      </c>
    </row>
    <row r="290" spans="1:7" s="15" customFormat="1" x14ac:dyDescent="0.25">
      <c r="A290" s="254"/>
      <c r="B290" s="256"/>
      <c r="C290" s="256" t="s">
        <v>40</v>
      </c>
      <c r="D290" s="256" t="s">
        <v>41</v>
      </c>
      <c r="E290" s="256"/>
      <c r="F290" s="256"/>
      <c r="G290" s="260">
        <v>100000</v>
      </c>
    </row>
    <row r="291" spans="1:7" s="15" customFormat="1" x14ac:dyDescent="0.25">
      <c r="A291" s="328"/>
      <c r="B291" s="310"/>
      <c r="C291" s="268" t="s">
        <v>42</v>
      </c>
      <c r="D291" s="256" t="s">
        <v>43</v>
      </c>
      <c r="E291" s="256"/>
      <c r="F291" s="260"/>
      <c r="G291" s="260">
        <f>G292</f>
        <v>800000</v>
      </c>
    </row>
    <row r="292" spans="1:7" s="15" customFormat="1" x14ac:dyDescent="0.25">
      <c r="A292" s="329"/>
      <c r="B292" s="294"/>
      <c r="C292" s="256"/>
      <c r="D292" s="330"/>
      <c r="E292" s="331" t="s">
        <v>44</v>
      </c>
      <c r="F292" s="260"/>
      <c r="G292" s="260">
        <v>800000</v>
      </c>
    </row>
    <row r="293" spans="1:7" s="15" customFormat="1" x14ac:dyDescent="0.25">
      <c r="A293" s="254"/>
      <c r="B293" s="251" t="s">
        <v>45</v>
      </c>
      <c r="C293" s="251"/>
      <c r="D293" s="251" t="s">
        <v>46</v>
      </c>
      <c r="E293" s="251"/>
      <c r="F293" s="256"/>
      <c r="G293" s="265">
        <f>SUM(G294:G294)</f>
        <v>3500000</v>
      </c>
    </row>
    <row r="294" spans="1:7" s="15" customFormat="1" x14ac:dyDescent="0.25">
      <c r="A294" s="254"/>
      <c r="B294" s="256"/>
      <c r="C294" s="256" t="s">
        <v>47</v>
      </c>
      <c r="D294" s="256" t="s">
        <v>48</v>
      </c>
      <c r="E294" s="256"/>
      <c r="F294" s="256"/>
      <c r="G294" s="260">
        <v>3500000</v>
      </c>
    </row>
    <row r="295" spans="1:7" s="15" customFormat="1" x14ac:dyDescent="0.25">
      <c r="A295" s="489" t="s">
        <v>230</v>
      </c>
      <c r="B295" s="490"/>
      <c r="C295" s="490"/>
      <c r="D295" s="490"/>
      <c r="E295" s="491"/>
      <c r="F295" s="332">
        <v>1</v>
      </c>
      <c r="G295" s="289">
        <f>G296+G301+G304</f>
        <v>5959900</v>
      </c>
    </row>
    <row r="296" spans="1:7" s="15" customFormat="1" x14ac:dyDescent="0.25">
      <c r="A296" s="333" t="s">
        <v>5</v>
      </c>
      <c r="B296" s="251"/>
      <c r="C296" s="251" t="s">
        <v>6</v>
      </c>
      <c r="D296" s="251"/>
      <c r="E296" s="256"/>
      <c r="F296" s="334"/>
      <c r="G296" s="265">
        <f>G297</f>
        <v>3850000</v>
      </c>
    </row>
    <row r="297" spans="1:7" s="15" customFormat="1" x14ac:dyDescent="0.25">
      <c r="A297" s="333"/>
      <c r="B297" s="267" t="s">
        <v>87</v>
      </c>
      <c r="C297" s="251"/>
      <c r="D297" s="251" t="s">
        <v>88</v>
      </c>
      <c r="E297" s="256"/>
      <c r="F297" s="334"/>
      <c r="G297" s="265">
        <f>G298+G299+G300</f>
        <v>3850000</v>
      </c>
    </row>
    <row r="298" spans="1:7" s="15" customFormat="1" x14ac:dyDescent="0.25">
      <c r="A298" s="335"/>
      <c r="B298" s="310"/>
      <c r="C298" s="268" t="s">
        <v>89</v>
      </c>
      <c r="D298" s="256" t="s">
        <v>90</v>
      </c>
      <c r="E298" s="256"/>
      <c r="F298" s="260"/>
      <c r="G298" s="260">
        <v>3462000</v>
      </c>
    </row>
    <row r="299" spans="1:7" s="15" customFormat="1" x14ac:dyDescent="0.25">
      <c r="A299" s="335"/>
      <c r="B299" s="310"/>
      <c r="C299" s="268" t="s">
        <v>91</v>
      </c>
      <c r="D299" s="256" t="s">
        <v>151</v>
      </c>
      <c r="E299" s="256"/>
      <c r="F299" s="260"/>
      <c r="G299" s="260">
        <v>292000</v>
      </c>
    </row>
    <row r="300" spans="1:7" s="15" customFormat="1" x14ac:dyDescent="0.25">
      <c r="A300" s="335"/>
      <c r="B300" s="310"/>
      <c r="C300" s="268" t="s">
        <v>152</v>
      </c>
      <c r="D300" s="256" t="s">
        <v>106</v>
      </c>
      <c r="E300" s="256"/>
      <c r="F300" s="260"/>
      <c r="G300" s="260">
        <v>96000</v>
      </c>
    </row>
    <row r="301" spans="1:7" s="15" customFormat="1" x14ac:dyDescent="0.25">
      <c r="A301" s="336" t="s">
        <v>11</v>
      </c>
      <c r="B301" s="304"/>
      <c r="C301" s="337" t="s">
        <v>12</v>
      </c>
      <c r="D301" s="338"/>
      <c r="E301" s="339"/>
      <c r="F301" s="334"/>
      <c r="G301" s="265">
        <f>G302+G303</f>
        <v>514900</v>
      </c>
    </row>
    <row r="302" spans="1:7" s="15" customFormat="1" x14ac:dyDescent="0.25">
      <c r="A302" s="340"/>
      <c r="B302" s="294"/>
      <c r="C302" s="331" t="s">
        <v>13</v>
      </c>
      <c r="D302" s="256"/>
      <c r="E302" s="256"/>
      <c r="F302" s="260"/>
      <c r="G302" s="260">
        <v>500500</v>
      </c>
    </row>
    <row r="303" spans="1:7" s="15" customFormat="1" x14ac:dyDescent="0.25">
      <c r="A303" s="340"/>
      <c r="B303" s="256"/>
      <c r="C303" s="331" t="s">
        <v>109</v>
      </c>
      <c r="D303" s="256"/>
      <c r="E303" s="256"/>
      <c r="F303" s="260"/>
      <c r="G303" s="260">
        <v>14400</v>
      </c>
    </row>
    <row r="304" spans="1:7" s="15" customFormat="1" x14ac:dyDescent="0.25">
      <c r="A304" s="333" t="s">
        <v>14</v>
      </c>
      <c r="B304" s="251"/>
      <c r="C304" s="251" t="s">
        <v>15</v>
      </c>
      <c r="D304" s="251"/>
      <c r="E304" s="256"/>
      <c r="F304" s="265"/>
      <c r="G304" s="341">
        <f>G305+G311+G314+G318</f>
        <v>1595000</v>
      </c>
    </row>
    <row r="305" spans="1:7" s="15" customFormat="1" x14ac:dyDescent="0.25">
      <c r="A305" s="342"/>
      <c r="B305" s="251" t="s">
        <v>16</v>
      </c>
      <c r="C305" s="251"/>
      <c r="D305" s="261" t="s">
        <v>17</v>
      </c>
      <c r="E305" s="256"/>
      <c r="F305" s="265"/>
      <c r="G305" s="341">
        <f>G306</f>
        <v>535000</v>
      </c>
    </row>
    <row r="306" spans="1:7" s="15" customFormat="1" x14ac:dyDescent="0.25">
      <c r="A306" s="340"/>
      <c r="B306" s="330"/>
      <c r="C306" s="256" t="s">
        <v>21</v>
      </c>
      <c r="D306" s="284" t="s">
        <v>22</v>
      </c>
      <c r="E306" s="256"/>
      <c r="F306" s="260"/>
      <c r="G306" s="343">
        <f>SUM(G307:G310)</f>
        <v>535000</v>
      </c>
    </row>
    <row r="307" spans="1:7" s="15" customFormat="1" x14ac:dyDescent="0.25">
      <c r="A307" s="333"/>
      <c r="B307" s="251"/>
      <c r="C307" s="303"/>
      <c r="D307" s="310"/>
      <c r="E307" s="344" t="s">
        <v>23</v>
      </c>
      <c r="F307" s="260"/>
      <c r="G307" s="343">
        <v>10000</v>
      </c>
    </row>
    <row r="308" spans="1:7" s="15" customFormat="1" x14ac:dyDescent="0.25">
      <c r="A308" s="333"/>
      <c r="B308" s="251"/>
      <c r="C308" s="303"/>
      <c r="D308" s="310"/>
      <c r="E308" s="344" t="s">
        <v>122</v>
      </c>
      <c r="F308" s="260"/>
      <c r="G308" s="343">
        <v>25000</v>
      </c>
    </row>
    <row r="309" spans="1:7" s="15" customFormat="1" x14ac:dyDescent="0.25">
      <c r="A309" s="333"/>
      <c r="B309" s="251"/>
      <c r="C309" s="303"/>
      <c r="D309" s="310"/>
      <c r="E309" s="344" t="s">
        <v>153</v>
      </c>
      <c r="F309" s="260"/>
      <c r="G309" s="343">
        <v>50000</v>
      </c>
    </row>
    <row r="310" spans="1:7" s="15" customFormat="1" x14ac:dyDescent="0.25">
      <c r="A310" s="333"/>
      <c r="B310" s="251"/>
      <c r="C310" s="303"/>
      <c r="D310" s="310"/>
      <c r="E310" s="344" t="s">
        <v>154</v>
      </c>
      <c r="F310" s="260"/>
      <c r="G310" s="343">
        <v>450000</v>
      </c>
    </row>
    <row r="311" spans="1:7" s="15" customFormat="1" x14ac:dyDescent="0.25">
      <c r="A311" s="342"/>
      <c r="B311" s="251" t="s">
        <v>26</v>
      </c>
      <c r="C311" s="251"/>
      <c r="D311" s="290" t="s">
        <v>27</v>
      </c>
      <c r="E311" s="256"/>
      <c r="F311" s="265"/>
      <c r="G311" s="341">
        <f>G312</f>
        <v>60000</v>
      </c>
    </row>
    <row r="312" spans="1:7" s="15" customFormat="1" x14ac:dyDescent="0.25">
      <c r="A312" s="340"/>
      <c r="B312" s="330"/>
      <c r="C312" s="256" t="s">
        <v>30</v>
      </c>
      <c r="D312" s="256" t="s">
        <v>31</v>
      </c>
      <c r="E312" s="256"/>
      <c r="F312" s="260"/>
      <c r="G312" s="343">
        <f>SUM(G313)</f>
        <v>60000</v>
      </c>
    </row>
    <row r="313" spans="1:7" x14ac:dyDescent="0.25">
      <c r="A313" s="340"/>
      <c r="B313" s="256"/>
      <c r="C313" s="256"/>
      <c r="D313" s="330"/>
      <c r="E313" s="331" t="s">
        <v>32</v>
      </c>
      <c r="F313" s="260"/>
      <c r="G313" s="343">
        <v>60000</v>
      </c>
    </row>
    <row r="314" spans="1:7" x14ac:dyDescent="0.25">
      <c r="A314" s="342"/>
      <c r="B314" s="267" t="s">
        <v>33</v>
      </c>
      <c r="C314" s="330"/>
      <c r="D314" s="251" t="s">
        <v>34</v>
      </c>
      <c r="E314" s="256"/>
      <c r="F314" s="265"/>
      <c r="G314" s="341">
        <f>G315+G316</f>
        <v>450000</v>
      </c>
    </row>
    <row r="315" spans="1:7" x14ac:dyDescent="0.25">
      <c r="A315" s="345"/>
      <c r="B315" s="310"/>
      <c r="C315" s="268" t="s">
        <v>40</v>
      </c>
      <c r="D315" s="256" t="s">
        <v>41</v>
      </c>
      <c r="E315" s="256"/>
      <c r="F315" s="260"/>
      <c r="G315" s="343">
        <v>200000</v>
      </c>
    </row>
    <row r="316" spans="1:7" x14ac:dyDescent="0.25">
      <c r="A316" s="328"/>
      <c r="B316" s="310"/>
      <c r="C316" s="268" t="s">
        <v>42</v>
      </c>
      <c r="D316" s="256" t="s">
        <v>43</v>
      </c>
      <c r="E316" s="256"/>
      <c r="F316" s="260"/>
      <c r="G316" s="343">
        <f>SUM(G317)</f>
        <v>250000</v>
      </c>
    </row>
    <row r="317" spans="1:7" x14ac:dyDescent="0.25">
      <c r="A317" s="329"/>
      <c r="B317" s="294"/>
      <c r="C317" s="256"/>
      <c r="D317" s="330"/>
      <c r="E317" s="331" t="s">
        <v>44</v>
      </c>
      <c r="F317" s="260"/>
      <c r="G317" s="343">
        <v>250000</v>
      </c>
    </row>
    <row r="318" spans="1:7" x14ac:dyDescent="0.25">
      <c r="A318" s="342"/>
      <c r="B318" s="251" t="s">
        <v>45</v>
      </c>
      <c r="C318" s="330"/>
      <c r="D318" s="251" t="s">
        <v>46</v>
      </c>
      <c r="E318" s="256"/>
      <c r="F318" s="265"/>
      <c r="G318" s="341">
        <f>SUM(G319:G320)</f>
        <v>550000</v>
      </c>
    </row>
    <row r="319" spans="1:7" x14ac:dyDescent="0.25">
      <c r="A319" s="340"/>
      <c r="B319" s="330"/>
      <c r="C319" s="256" t="s">
        <v>47</v>
      </c>
      <c r="D319" s="256" t="s">
        <v>48</v>
      </c>
      <c r="E319" s="256"/>
      <c r="F319" s="260"/>
      <c r="G319" s="343">
        <v>300000</v>
      </c>
    </row>
    <row r="320" spans="1:7" x14ac:dyDescent="0.25">
      <c r="A320" s="340"/>
      <c r="B320" s="330"/>
      <c r="C320" s="284" t="s">
        <v>49</v>
      </c>
      <c r="D320" s="284" t="s">
        <v>155</v>
      </c>
      <c r="E320" s="284"/>
      <c r="F320" s="327"/>
      <c r="G320" s="346">
        <v>250000</v>
      </c>
    </row>
    <row r="321" spans="1:7" x14ac:dyDescent="0.25">
      <c r="A321" s="280" t="s">
        <v>133</v>
      </c>
      <c r="B321" s="296"/>
      <c r="C321" s="296"/>
      <c r="D321" s="296"/>
      <c r="E321" s="296"/>
      <c r="F321" s="347"/>
      <c r="G321" s="321">
        <f t="shared" ref="G321:G322" si="6">G322</f>
        <v>2400000</v>
      </c>
    </row>
    <row r="322" spans="1:7" x14ac:dyDescent="0.25">
      <c r="A322" s="250" t="s">
        <v>131</v>
      </c>
      <c r="B322" s="256"/>
      <c r="C322" s="251" t="s">
        <v>132</v>
      </c>
      <c r="D322" s="251"/>
      <c r="E322" s="251"/>
      <c r="F322" s="255"/>
      <c r="G322" s="265">
        <f t="shared" si="6"/>
        <v>2400000</v>
      </c>
    </row>
    <row r="323" spans="1:7" x14ac:dyDescent="0.25">
      <c r="A323" s="254"/>
      <c r="B323" s="251" t="s">
        <v>134</v>
      </c>
      <c r="C323" s="251"/>
      <c r="D323" s="251" t="s">
        <v>135</v>
      </c>
      <c r="E323" s="251"/>
      <c r="F323" s="255"/>
      <c r="G323" s="265">
        <f>G324</f>
        <v>2400000</v>
      </c>
    </row>
    <row r="324" spans="1:7" s="15" customFormat="1" x14ac:dyDescent="0.25">
      <c r="A324" s="254"/>
      <c r="B324" s="251"/>
      <c r="C324" s="251"/>
      <c r="D324" s="251"/>
      <c r="E324" s="251" t="s">
        <v>136</v>
      </c>
      <c r="F324" s="255"/>
      <c r="G324" s="265">
        <f>SUM(G325:G329)</f>
        <v>2400000</v>
      </c>
    </row>
    <row r="325" spans="1:7" s="15" customFormat="1" x14ac:dyDescent="0.25">
      <c r="A325" s="254"/>
      <c r="B325" s="256"/>
      <c r="C325" s="256"/>
      <c r="D325" s="256"/>
      <c r="E325" s="256" t="s">
        <v>137</v>
      </c>
      <c r="F325" s="255"/>
      <c r="G325" s="260">
        <v>500000</v>
      </c>
    </row>
    <row r="326" spans="1:7" s="15" customFormat="1" x14ac:dyDescent="0.25">
      <c r="A326" s="254"/>
      <c r="B326" s="256"/>
      <c r="C326" s="256"/>
      <c r="D326" s="256"/>
      <c r="E326" s="256" t="s">
        <v>425</v>
      </c>
      <c r="F326" s="256"/>
      <c r="G326" s="260">
        <v>300000</v>
      </c>
    </row>
    <row r="327" spans="1:7" s="15" customFormat="1" x14ac:dyDescent="0.25">
      <c r="A327" s="254"/>
      <c r="B327" s="256"/>
      <c r="C327" s="256"/>
      <c r="D327" s="256"/>
      <c r="E327" s="256" t="s">
        <v>138</v>
      </c>
      <c r="F327" s="256"/>
      <c r="G327" s="260">
        <v>1000000</v>
      </c>
    </row>
    <row r="328" spans="1:7" x14ac:dyDescent="0.25">
      <c r="A328" s="254"/>
      <c r="B328" s="256"/>
      <c r="C328" s="256"/>
      <c r="D328" s="256"/>
      <c r="E328" s="256" t="s">
        <v>426</v>
      </c>
      <c r="F328" s="256"/>
      <c r="G328" s="260">
        <v>500000</v>
      </c>
    </row>
    <row r="329" spans="1:7" x14ac:dyDescent="0.25">
      <c r="A329" s="254"/>
      <c r="B329" s="256"/>
      <c r="C329" s="256"/>
      <c r="D329" s="256"/>
      <c r="E329" s="256" t="s">
        <v>139</v>
      </c>
      <c r="F329" s="256"/>
      <c r="G329" s="260">
        <v>100000</v>
      </c>
    </row>
    <row r="330" spans="1:7" x14ac:dyDescent="0.25">
      <c r="A330" s="383" t="s">
        <v>141</v>
      </c>
      <c r="B330" s="384"/>
      <c r="C330" s="384"/>
      <c r="D330" s="384"/>
      <c r="E330" s="384"/>
      <c r="F330" s="385"/>
      <c r="G330" s="348">
        <f>+G339+G331</f>
        <v>3090880</v>
      </c>
    </row>
    <row r="331" spans="1:7" s="26" customFormat="1" x14ac:dyDescent="0.25">
      <c r="A331" s="333" t="s">
        <v>14</v>
      </c>
      <c r="B331" s="251"/>
      <c r="C331" s="251" t="s">
        <v>15</v>
      </c>
      <c r="D331" s="251"/>
      <c r="E331" s="256"/>
      <c r="F331" s="386"/>
      <c r="G331" s="387">
        <f>G332+G334</f>
        <v>1090880</v>
      </c>
    </row>
    <row r="332" spans="1:7" s="26" customFormat="1" x14ac:dyDescent="0.25">
      <c r="A332" s="291"/>
      <c r="B332" s="394" t="s">
        <v>16</v>
      </c>
      <c r="C332" s="267"/>
      <c r="D332" s="267" t="s">
        <v>17</v>
      </c>
      <c r="E332" s="392"/>
      <c r="F332" s="386"/>
      <c r="G332" s="387">
        <f>G333</f>
        <v>690880</v>
      </c>
    </row>
    <row r="333" spans="1:7" s="26" customFormat="1" x14ac:dyDescent="0.25">
      <c r="A333" s="393"/>
      <c r="B333" s="395"/>
      <c r="C333" s="310" t="s">
        <v>21</v>
      </c>
      <c r="D333" s="264" t="s">
        <v>22</v>
      </c>
      <c r="E333" s="396"/>
      <c r="F333" s="386"/>
      <c r="G333" s="389">
        <v>690880</v>
      </c>
    </row>
    <row r="334" spans="1:7" s="26" customFormat="1" x14ac:dyDescent="0.25">
      <c r="A334" s="342"/>
      <c r="B334" s="267" t="s">
        <v>33</v>
      </c>
      <c r="C334" s="330"/>
      <c r="D334" s="251" t="s">
        <v>34</v>
      </c>
      <c r="E334" s="256"/>
      <c r="F334" s="386"/>
      <c r="G334" s="401">
        <f>G335+G338</f>
        <v>400000</v>
      </c>
    </row>
    <row r="335" spans="1:7" s="26" customFormat="1" x14ac:dyDescent="0.25">
      <c r="A335" s="328"/>
      <c r="B335" s="310"/>
      <c r="C335" s="268" t="s">
        <v>42</v>
      </c>
      <c r="D335" s="256" t="s">
        <v>43</v>
      </c>
      <c r="E335" s="256"/>
      <c r="F335" s="260"/>
      <c r="G335" s="391">
        <f>G336</f>
        <v>314961</v>
      </c>
    </row>
    <row r="336" spans="1:7" s="26" customFormat="1" x14ac:dyDescent="0.25">
      <c r="A336" s="329"/>
      <c r="B336" s="294"/>
      <c r="C336" s="256"/>
      <c r="D336" s="330"/>
      <c r="E336" s="331" t="s">
        <v>419</v>
      </c>
      <c r="F336" s="260"/>
      <c r="G336" s="391">
        <v>314961</v>
      </c>
    </row>
    <row r="337" spans="1:7" s="26" customFormat="1" x14ac:dyDescent="0.25">
      <c r="A337" s="342"/>
      <c r="B337" s="251" t="s">
        <v>45</v>
      </c>
      <c r="C337" s="330"/>
      <c r="D337" s="251" t="s">
        <v>46</v>
      </c>
      <c r="E337" s="256"/>
      <c r="F337" s="265"/>
      <c r="G337" s="401">
        <f>G338</f>
        <v>85039</v>
      </c>
    </row>
    <row r="338" spans="1:7" s="26" customFormat="1" x14ac:dyDescent="0.25">
      <c r="A338" s="340"/>
      <c r="B338" s="330"/>
      <c r="C338" s="256" t="s">
        <v>47</v>
      </c>
      <c r="D338" s="256" t="s">
        <v>48</v>
      </c>
      <c r="E338" s="256"/>
      <c r="F338" s="260"/>
      <c r="G338" s="391">
        <v>85039</v>
      </c>
    </row>
    <row r="339" spans="1:7" x14ac:dyDescent="0.25">
      <c r="A339" s="381" t="s">
        <v>131</v>
      </c>
      <c r="B339" s="294"/>
      <c r="C339" s="290" t="s">
        <v>132</v>
      </c>
      <c r="D339" s="388"/>
      <c r="E339" s="397"/>
      <c r="F339" s="264"/>
      <c r="G339" s="382">
        <f t="shared" ref="G339:G341" si="7">G340</f>
        <v>2000000</v>
      </c>
    </row>
    <row r="340" spans="1:7" x14ac:dyDescent="0.25">
      <c r="A340" s="350"/>
      <c r="B340" s="251" t="s">
        <v>134</v>
      </c>
      <c r="C340" s="251"/>
      <c r="D340" s="251" t="s">
        <v>135</v>
      </c>
      <c r="E340" s="388"/>
      <c r="F340" s="264"/>
      <c r="G340" s="349">
        <f t="shared" si="7"/>
        <v>2000000</v>
      </c>
    </row>
    <row r="341" spans="1:7" x14ac:dyDescent="0.25">
      <c r="A341" s="350"/>
      <c r="B341" s="351"/>
      <c r="C341" s="351"/>
      <c r="D341" s="251" t="s">
        <v>136</v>
      </c>
      <c r="E341" s="398"/>
      <c r="F341" s="352"/>
      <c r="G341" s="349">
        <f t="shared" si="7"/>
        <v>2000000</v>
      </c>
    </row>
    <row r="342" spans="1:7" x14ac:dyDescent="0.25">
      <c r="A342" s="350"/>
      <c r="B342" s="351"/>
      <c r="C342" s="351"/>
      <c r="D342" s="351"/>
      <c r="E342" s="255" t="s">
        <v>140</v>
      </c>
      <c r="F342" s="264"/>
      <c r="G342" s="353">
        <v>2000000</v>
      </c>
    </row>
    <row r="343" spans="1:7" x14ac:dyDescent="0.25">
      <c r="A343" s="354"/>
      <c r="B343" s="355"/>
      <c r="C343" s="356" t="s">
        <v>142</v>
      </c>
      <c r="D343" s="356"/>
      <c r="E343" s="399"/>
      <c r="F343" s="400"/>
      <c r="G343" s="357">
        <f>G9+G67+G96+G102+G122+G130+G164+G198+G211+G219+G272+G321+G116+G330+G87+G295+G253+G263+G83+G160</f>
        <v>217522864</v>
      </c>
    </row>
    <row r="344" spans="1:7" x14ac:dyDescent="0.25">
      <c r="A344" s="358"/>
      <c r="B344" s="359"/>
      <c r="C344" s="359"/>
      <c r="D344" s="359"/>
      <c r="E344" s="359"/>
      <c r="F344" s="359"/>
      <c r="G344" s="360"/>
    </row>
    <row r="345" spans="1:7" x14ac:dyDescent="0.25">
      <c r="A345" s="361" t="s">
        <v>5</v>
      </c>
      <c r="B345" s="362"/>
      <c r="C345" s="362" t="s">
        <v>6</v>
      </c>
      <c r="D345" s="362"/>
      <c r="E345" s="362"/>
      <c r="F345" s="363"/>
      <c r="G345" s="364">
        <f>G10+G97+G131+G165+G220+G296+G273</f>
        <v>39439439</v>
      </c>
    </row>
    <row r="346" spans="1:7" x14ac:dyDescent="0.25">
      <c r="A346" s="365" t="s">
        <v>11</v>
      </c>
      <c r="B346" s="366"/>
      <c r="C346" s="366" t="s">
        <v>12</v>
      </c>
      <c r="D346" s="367"/>
      <c r="E346" s="367"/>
      <c r="F346" s="368"/>
      <c r="G346" s="369">
        <f>G13+G100+G137+G171+G225+G301+G278</f>
        <v>4970883</v>
      </c>
    </row>
    <row r="347" spans="1:7" x14ac:dyDescent="0.25">
      <c r="A347" s="365" t="s">
        <v>14</v>
      </c>
      <c r="B347" s="366"/>
      <c r="C347" s="366" t="s">
        <v>15</v>
      </c>
      <c r="D347" s="366"/>
      <c r="E347" s="366"/>
      <c r="F347" s="368"/>
      <c r="G347" s="369">
        <f>G15+G68+G103+G123+G140+G174+G199+G228+G281+G212+G117+G304+G254+G264+G331</f>
        <v>42997880</v>
      </c>
    </row>
    <row r="348" spans="1:7" x14ac:dyDescent="0.25">
      <c r="A348" s="365" t="s">
        <v>131</v>
      </c>
      <c r="B348" s="366"/>
      <c r="C348" s="366" t="s">
        <v>132</v>
      </c>
      <c r="D348" s="366"/>
      <c r="E348" s="366"/>
      <c r="F348" s="368"/>
      <c r="G348" s="369">
        <f>G322+G339</f>
        <v>4400000</v>
      </c>
    </row>
    <row r="349" spans="1:7" x14ac:dyDescent="0.25">
      <c r="A349" s="365" t="s">
        <v>52</v>
      </c>
      <c r="B349" s="366"/>
      <c r="C349" s="366" t="s">
        <v>53</v>
      </c>
      <c r="D349" s="366"/>
      <c r="E349" s="366"/>
      <c r="F349" s="370"/>
      <c r="G349" s="369">
        <f>G41+G87</f>
        <v>93627620</v>
      </c>
    </row>
    <row r="350" spans="1:7" x14ac:dyDescent="0.25">
      <c r="A350" s="365" t="s">
        <v>71</v>
      </c>
      <c r="B350" s="366"/>
      <c r="C350" s="473" t="s">
        <v>72</v>
      </c>
      <c r="D350" s="473"/>
      <c r="E350" s="473"/>
      <c r="F350" s="368"/>
      <c r="G350" s="369">
        <f>G61+G161+G250</f>
        <v>5379357</v>
      </c>
    </row>
    <row r="351" spans="1:7" x14ac:dyDescent="0.25">
      <c r="A351" s="365" t="s">
        <v>126</v>
      </c>
      <c r="B351" s="366"/>
      <c r="C351" s="473" t="s">
        <v>143</v>
      </c>
      <c r="D351" s="473"/>
      <c r="E351" s="473"/>
      <c r="F351" s="368"/>
      <c r="G351" s="369">
        <f>G112+G64</f>
        <v>24000000</v>
      </c>
    </row>
    <row r="352" spans="1:7" x14ac:dyDescent="0.25">
      <c r="A352" s="371" t="s">
        <v>144</v>
      </c>
      <c r="B352" s="372"/>
      <c r="C352" s="372" t="s">
        <v>145</v>
      </c>
      <c r="D352" s="372"/>
      <c r="E352" s="372"/>
      <c r="F352" s="373"/>
      <c r="G352" s="369">
        <v>0</v>
      </c>
    </row>
    <row r="353" spans="1:7" x14ac:dyDescent="0.25">
      <c r="A353" s="374" t="s">
        <v>77</v>
      </c>
      <c r="B353" s="375"/>
      <c r="C353" s="375" t="s">
        <v>78</v>
      </c>
      <c r="D353" s="375"/>
      <c r="E353" s="375"/>
      <c r="F353" s="376"/>
      <c r="G353" s="369">
        <f>G84</f>
        <v>2707685</v>
      </c>
    </row>
    <row r="354" spans="1:7" ht="15.75" thickBot="1" x14ac:dyDescent="0.3">
      <c r="A354" s="377"/>
      <c r="B354" s="378"/>
      <c r="C354" s="378" t="s">
        <v>142</v>
      </c>
      <c r="D354" s="378"/>
      <c r="E354" s="378"/>
      <c r="F354" s="379"/>
      <c r="G354" s="380">
        <f>G345+G346+G347+G348+G349+G350+G351+G352+G353</f>
        <v>217522864</v>
      </c>
    </row>
  </sheetData>
  <mergeCells count="15">
    <mergeCell ref="D251:F251"/>
    <mergeCell ref="C350:E350"/>
    <mergeCell ref="C351:E351"/>
    <mergeCell ref="A1:F1"/>
    <mergeCell ref="A2:F2"/>
    <mergeCell ref="A3:G3"/>
    <mergeCell ref="A4:G4"/>
    <mergeCell ref="A5:G5"/>
    <mergeCell ref="G7:G8"/>
    <mergeCell ref="A7:E8"/>
    <mergeCell ref="F7:F8"/>
    <mergeCell ref="A87:F87"/>
    <mergeCell ref="E244:F244"/>
    <mergeCell ref="A295:E295"/>
    <mergeCell ref="D252:F252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rowBreaks count="4" manualBreakCount="4">
    <brk id="66" max="8" man="1"/>
    <brk id="124" max="16383" man="1"/>
    <brk id="192" max="16383" man="1"/>
    <brk id="25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2"/>
  <sheetViews>
    <sheetView zoomScaleNormal="100" workbookViewId="0">
      <selection activeCell="C6" sqref="C6:F6"/>
    </sheetView>
  </sheetViews>
  <sheetFormatPr defaultRowHeight="15" x14ac:dyDescent="0.25"/>
  <cols>
    <col min="1" max="1" width="6.85546875" customWidth="1"/>
    <col min="2" max="2" width="39.140625" customWidth="1"/>
    <col min="3" max="3" width="10.7109375" customWidth="1"/>
    <col min="4" max="4" width="10.5703125" customWidth="1"/>
    <col min="5" max="5" width="12.140625" customWidth="1"/>
    <col min="6" max="6" width="10.85546875" bestFit="1" customWidth="1"/>
    <col min="7" max="7" width="8.85546875" customWidth="1"/>
  </cols>
  <sheetData>
    <row r="1" spans="1:8" x14ac:dyDescent="0.25">
      <c r="A1" s="216"/>
      <c r="B1" s="442"/>
      <c r="C1" s="507"/>
      <c r="D1" s="507"/>
      <c r="E1" s="507"/>
      <c r="F1" s="507"/>
    </row>
    <row r="2" spans="1:8" x14ac:dyDescent="0.25">
      <c r="A2" s="216"/>
      <c r="B2" s="476"/>
      <c r="C2" s="507"/>
      <c r="D2" s="507"/>
      <c r="E2" s="507"/>
      <c r="F2" s="507"/>
    </row>
    <row r="3" spans="1:8" x14ac:dyDescent="0.25">
      <c r="A3" s="444" t="s">
        <v>0</v>
      </c>
      <c r="B3" s="477"/>
      <c r="C3" s="477"/>
      <c r="D3" s="477"/>
      <c r="E3" s="477"/>
      <c r="F3" s="477"/>
      <c r="G3" s="477"/>
      <c r="H3" s="477"/>
    </row>
    <row r="4" spans="1:8" x14ac:dyDescent="0.25">
      <c r="A4" s="444" t="s">
        <v>398</v>
      </c>
      <c r="B4" s="477"/>
      <c r="C4" s="477"/>
      <c r="D4" s="477"/>
      <c r="E4" s="477"/>
      <c r="F4" s="477"/>
      <c r="G4" s="477"/>
      <c r="H4" s="477"/>
    </row>
    <row r="5" spans="1:8" x14ac:dyDescent="0.25">
      <c r="A5" s="444" t="s">
        <v>427</v>
      </c>
      <c r="B5" s="477"/>
      <c r="C5" s="477"/>
      <c r="D5" s="477"/>
      <c r="E5" s="477"/>
      <c r="F5" s="477"/>
      <c r="G5" s="477"/>
      <c r="H5" s="477"/>
    </row>
    <row r="6" spans="1:8" x14ac:dyDescent="0.25">
      <c r="A6" s="216"/>
      <c r="B6" s="218"/>
      <c r="C6" s="506" t="s">
        <v>1</v>
      </c>
      <c r="D6" s="506"/>
      <c r="E6" s="506"/>
      <c r="F6" s="506"/>
    </row>
    <row r="7" spans="1:8" x14ac:dyDescent="0.25">
      <c r="A7" s="495" t="s">
        <v>267</v>
      </c>
      <c r="B7" s="498" t="s">
        <v>232</v>
      </c>
      <c r="C7" s="501" t="s">
        <v>268</v>
      </c>
      <c r="D7" s="501" t="s">
        <v>269</v>
      </c>
      <c r="E7" s="501" t="s">
        <v>294</v>
      </c>
      <c r="F7" s="492" t="s">
        <v>271</v>
      </c>
    </row>
    <row r="8" spans="1:8" x14ac:dyDescent="0.25">
      <c r="A8" s="496"/>
      <c r="B8" s="499"/>
      <c r="C8" s="502"/>
      <c r="D8" s="504"/>
      <c r="E8" s="502"/>
      <c r="F8" s="493"/>
    </row>
    <row r="9" spans="1:8" x14ac:dyDescent="0.25">
      <c r="A9" s="496"/>
      <c r="B9" s="499"/>
      <c r="C9" s="502"/>
      <c r="D9" s="504"/>
      <c r="E9" s="502"/>
      <c r="F9" s="493"/>
    </row>
    <row r="10" spans="1:8" x14ac:dyDescent="0.25">
      <c r="A10" s="497"/>
      <c r="B10" s="500"/>
      <c r="C10" s="503"/>
      <c r="D10" s="505"/>
      <c r="E10" s="503"/>
      <c r="F10" s="494"/>
    </row>
    <row r="11" spans="1:8" x14ac:dyDescent="0.25">
      <c r="A11" s="195">
        <v>1</v>
      </c>
      <c r="B11" s="28">
        <v>2</v>
      </c>
      <c r="C11" s="52">
        <v>3</v>
      </c>
      <c r="D11" s="52">
        <v>4</v>
      </c>
      <c r="E11" s="52">
        <v>5</v>
      </c>
      <c r="F11" s="196">
        <v>6</v>
      </c>
    </row>
    <row r="12" spans="1:8" ht="32.25" customHeight="1" x14ac:dyDescent="0.25">
      <c r="A12" s="197" t="s">
        <v>272</v>
      </c>
      <c r="B12" s="53" t="s">
        <v>295</v>
      </c>
      <c r="C12" s="54">
        <v>55287232</v>
      </c>
      <c r="D12" s="54">
        <v>1749320</v>
      </c>
      <c r="E12" s="55"/>
      <c r="F12" s="198">
        <f>SUM(C12:E12)</f>
        <v>57036552</v>
      </c>
    </row>
    <row r="13" spans="1:8" x14ac:dyDescent="0.25">
      <c r="A13" s="199" t="s">
        <v>276</v>
      </c>
      <c r="B13" s="56" t="s">
        <v>296</v>
      </c>
      <c r="C13" s="54">
        <v>1380000</v>
      </c>
      <c r="D13" s="57"/>
      <c r="E13" s="57"/>
      <c r="F13" s="198">
        <f t="shared" ref="F13:F31" si="0">SUM(C13:E13)</f>
        <v>1380000</v>
      </c>
    </row>
    <row r="14" spans="1:8" s="26" customFormat="1" ht="26.25" x14ac:dyDescent="0.25">
      <c r="A14" s="199" t="s">
        <v>278</v>
      </c>
      <c r="B14" s="223" t="s">
        <v>394</v>
      </c>
      <c r="C14" s="54">
        <v>2707685</v>
      </c>
      <c r="D14" s="57"/>
      <c r="E14" s="57"/>
      <c r="F14" s="198">
        <f t="shared" si="0"/>
        <v>2707685</v>
      </c>
    </row>
    <row r="15" spans="1:8" s="26" customFormat="1" x14ac:dyDescent="0.25">
      <c r="A15" s="199" t="s">
        <v>280</v>
      </c>
      <c r="B15" s="56" t="s">
        <v>314</v>
      </c>
      <c r="C15" s="54">
        <v>59917202</v>
      </c>
      <c r="D15" s="57">
        <v>359640</v>
      </c>
      <c r="E15" s="57"/>
      <c r="F15" s="198">
        <f t="shared" si="0"/>
        <v>60276842</v>
      </c>
    </row>
    <row r="16" spans="1:8" x14ac:dyDescent="0.25">
      <c r="A16" s="199" t="s">
        <v>282</v>
      </c>
      <c r="B16" s="56" t="s">
        <v>283</v>
      </c>
      <c r="C16" s="58">
        <v>3786075</v>
      </c>
      <c r="D16" s="57"/>
      <c r="E16" s="57"/>
      <c r="F16" s="198">
        <f t="shared" si="0"/>
        <v>3786075</v>
      </c>
    </row>
    <row r="17" spans="1:6" ht="19.5" customHeight="1" x14ac:dyDescent="0.25">
      <c r="A17" s="199" t="s">
        <v>297</v>
      </c>
      <c r="B17" s="59" t="s">
        <v>298</v>
      </c>
      <c r="C17" s="58">
        <v>24150000</v>
      </c>
      <c r="D17" s="57"/>
      <c r="E17" s="57"/>
      <c r="F17" s="198">
        <f t="shared" si="0"/>
        <v>24150000</v>
      </c>
    </row>
    <row r="18" spans="1:6" x14ac:dyDescent="0.25">
      <c r="A18" s="199" t="s">
        <v>299</v>
      </c>
      <c r="B18" s="56" t="s">
        <v>300</v>
      </c>
      <c r="C18" s="58">
        <v>127000</v>
      </c>
      <c r="D18" s="57"/>
      <c r="E18" s="57"/>
      <c r="F18" s="198">
        <f t="shared" si="0"/>
        <v>127000</v>
      </c>
    </row>
    <row r="19" spans="1:6" x14ac:dyDescent="0.25">
      <c r="A19" s="199" t="s">
        <v>301</v>
      </c>
      <c r="B19" s="56" t="s">
        <v>302</v>
      </c>
      <c r="C19" s="58">
        <v>2050000</v>
      </c>
      <c r="D19" s="57"/>
      <c r="E19" s="57"/>
      <c r="F19" s="198">
        <f t="shared" si="0"/>
        <v>2050000</v>
      </c>
    </row>
    <row r="20" spans="1:6" ht="27.75" customHeight="1" x14ac:dyDescent="0.25">
      <c r="A20" s="199" t="s">
        <v>284</v>
      </c>
      <c r="B20" s="59" t="s">
        <v>285</v>
      </c>
      <c r="C20" s="58">
        <v>9727130</v>
      </c>
      <c r="D20" s="57"/>
      <c r="E20" s="57"/>
      <c r="F20" s="198">
        <f t="shared" si="0"/>
        <v>9727130</v>
      </c>
    </row>
    <row r="21" spans="1:6" s="26" customFormat="1" ht="19.5" customHeight="1" x14ac:dyDescent="0.25">
      <c r="A21" s="199" t="s">
        <v>417</v>
      </c>
      <c r="B21" s="223" t="s">
        <v>418</v>
      </c>
      <c r="C21" s="58">
        <v>300000</v>
      </c>
      <c r="D21" s="57"/>
      <c r="E21" s="57"/>
      <c r="F21" s="198">
        <f t="shared" si="0"/>
        <v>300000</v>
      </c>
    </row>
    <row r="22" spans="1:6" x14ac:dyDescent="0.25">
      <c r="A22" s="199" t="s">
        <v>286</v>
      </c>
      <c r="B22" s="56" t="s">
        <v>303</v>
      </c>
      <c r="C22" s="58">
        <v>10100028</v>
      </c>
      <c r="D22" s="57"/>
      <c r="E22" s="57"/>
      <c r="F22" s="198">
        <f t="shared" si="0"/>
        <v>10100028</v>
      </c>
    </row>
    <row r="23" spans="1:6" x14ac:dyDescent="0.25">
      <c r="A23" s="199" t="s">
        <v>304</v>
      </c>
      <c r="B23" s="56" t="s">
        <v>305</v>
      </c>
      <c r="C23" s="58">
        <v>865000</v>
      </c>
      <c r="D23" s="57"/>
      <c r="E23" s="57"/>
      <c r="F23" s="198">
        <f t="shared" si="0"/>
        <v>865000</v>
      </c>
    </row>
    <row r="24" spans="1:6" x14ac:dyDescent="0.25">
      <c r="A24" s="199" t="s">
        <v>306</v>
      </c>
      <c r="B24" s="56" t="s">
        <v>307</v>
      </c>
      <c r="C24" s="58">
        <v>25000</v>
      </c>
      <c r="D24" s="57"/>
      <c r="E24" s="57"/>
      <c r="F24" s="198">
        <f t="shared" si="0"/>
        <v>25000</v>
      </c>
    </row>
    <row r="25" spans="1:6" x14ac:dyDescent="0.25">
      <c r="A25" s="199" t="s">
        <v>288</v>
      </c>
      <c r="B25" s="56" t="s">
        <v>289</v>
      </c>
      <c r="C25" s="58">
        <v>13622707</v>
      </c>
      <c r="D25" s="57"/>
      <c r="E25" s="57"/>
      <c r="F25" s="198">
        <f t="shared" si="0"/>
        <v>13622707</v>
      </c>
    </row>
    <row r="26" spans="1:6" s="26" customFormat="1" x14ac:dyDescent="0.25">
      <c r="A26" s="200" t="s">
        <v>378</v>
      </c>
      <c r="B26" s="60" t="s">
        <v>379</v>
      </c>
      <c r="C26" s="61">
        <v>490000</v>
      </c>
      <c r="D26" s="62"/>
      <c r="E26" s="62"/>
      <c r="F26" s="198">
        <f t="shared" si="0"/>
        <v>490000</v>
      </c>
    </row>
    <row r="27" spans="1:6" s="26" customFormat="1" x14ac:dyDescent="0.25">
      <c r="A27" s="200" t="s">
        <v>385</v>
      </c>
      <c r="B27" s="60" t="s">
        <v>386</v>
      </c>
      <c r="C27" s="61">
        <v>210000</v>
      </c>
      <c r="D27" s="62"/>
      <c r="E27" s="62"/>
      <c r="F27" s="198">
        <f t="shared" si="0"/>
        <v>210000</v>
      </c>
    </row>
    <row r="28" spans="1:6" x14ac:dyDescent="0.25">
      <c r="A28" s="200" t="s">
        <v>290</v>
      </c>
      <c r="B28" s="60" t="s">
        <v>308</v>
      </c>
      <c r="C28" s="61">
        <v>19218065</v>
      </c>
      <c r="D28" s="62"/>
      <c r="E28" s="62"/>
      <c r="F28" s="198">
        <f t="shared" si="0"/>
        <v>19218065</v>
      </c>
    </row>
    <row r="29" spans="1:6" x14ac:dyDescent="0.25">
      <c r="A29" s="200" t="s">
        <v>309</v>
      </c>
      <c r="B29" s="60" t="s">
        <v>293</v>
      </c>
      <c r="C29" s="61">
        <v>5959900</v>
      </c>
      <c r="D29" s="62"/>
      <c r="E29" s="62"/>
      <c r="F29" s="198">
        <f t="shared" si="0"/>
        <v>5959900</v>
      </c>
    </row>
    <row r="30" spans="1:6" ht="26.25" customHeight="1" x14ac:dyDescent="0.25">
      <c r="A30" s="200">
        <v>107060</v>
      </c>
      <c r="B30" s="63" t="s">
        <v>310</v>
      </c>
      <c r="C30" s="61">
        <v>2400000</v>
      </c>
      <c r="D30" s="62"/>
      <c r="E30" s="62"/>
      <c r="F30" s="198">
        <f t="shared" si="0"/>
        <v>2400000</v>
      </c>
    </row>
    <row r="31" spans="1:6" ht="26.25" customHeight="1" x14ac:dyDescent="0.25">
      <c r="A31" s="200" t="s">
        <v>311</v>
      </c>
      <c r="B31" s="64" t="s">
        <v>312</v>
      </c>
      <c r="C31" s="12">
        <v>3090880</v>
      </c>
      <c r="D31" s="65"/>
      <c r="E31" s="65"/>
      <c r="F31" s="198">
        <f t="shared" si="0"/>
        <v>3090880</v>
      </c>
    </row>
    <row r="32" spans="1:6" ht="15.75" thickBot="1" x14ac:dyDescent="0.3">
      <c r="A32" s="201"/>
      <c r="B32" s="202" t="s">
        <v>313</v>
      </c>
      <c r="C32" s="203">
        <f>SUM(C12:C31)</f>
        <v>215413904</v>
      </c>
      <c r="D32" s="204">
        <f>SUM(D12:D30)</f>
        <v>2108960</v>
      </c>
      <c r="E32" s="204">
        <f>SUM(E18:E25)</f>
        <v>0</v>
      </c>
      <c r="F32" s="205">
        <f>SUM(F12:F31)</f>
        <v>217522864</v>
      </c>
    </row>
  </sheetData>
  <mergeCells count="12">
    <mergeCell ref="C6:F6"/>
    <mergeCell ref="B1:F1"/>
    <mergeCell ref="B2:F2"/>
    <mergeCell ref="A3:H3"/>
    <mergeCell ref="A4:H4"/>
    <mergeCell ref="A5:H5"/>
    <mergeCell ref="F7:F10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2"/>
  <sheetViews>
    <sheetView zoomScaleNormal="100" workbookViewId="0">
      <selection activeCell="E35" sqref="E35"/>
    </sheetView>
  </sheetViews>
  <sheetFormatPr defaultRowHeight="15" x14ac:dyDescent="0.25"/>
  <cols>
    <col min="1" max="1" width="42.5703125" customWidth="1"/>
    <col min="2" max="2" width="23.42578125" customWidth="1"/>
  </cols>
  <sheetData>
    <row r="1" spans="1:2" ht="15.75" x14ac:dyDescent="0.25">
      <c r="A1" s="512"/>
      <c r="B1" s="513"/>
    </row>
    <row r="2" spans="1:2" ht="15.75" x14ac:dyDescent="0.25">
      <c r="A2" s="409"/>
      <c r="B2" s="514"/>
    </row>
    <row r="3" spans="1:2" ht="15.75" x14ac:dyDescent="0.25">
      <c r="A3" s="515" t="s">
        <v>266</v>
      </c>
      <c r="B3" s="514"/>
    </row>
    <row r="4" spans="1:2" ht="15.75" x14ac:dyDescent="0.25">
      <c r="A4" s="516" t="s">
        <v>410</v>
      </c>
      <c r="B4" s="514"/>
    </row>
    <row r="5" spans="1:2" ht="15.75" x14ac:dyDescent="0.25">
      <c r="A5" s="516" t="s">
        <v>242</v>
      </c>
      <c r="B5" s="514"/>
    </row>
    <row r="6" spans="1:2" ht="15.75" x14ac:dyDescent="0.25">
      <c r="A6" s="517" t="s">
        <v>1</v>
      </c>
      <c r="B6" s="514"/>
    </row>
    <row r="7" spans="1:2" ht="15" customHeight="1" x14ac:dyDescent="0.25">
      <c r="A7" s="508" t="s">
        <v>315</v>
      </c>
      <c r="B7" s="510" t="s">
        <v>158</v>
      </c>
    </row>
    <row r="8" spans="1:2" ht="15" customHeight="1" x14ac:dyDescent="0.25">
      <c r="A8" s="509"/>
      <c r="B8" s="511"/>
    </row>
    <row r="9" spans="1:2" ht="15.75" x14ac:dyDescent="0.25">
      <c r="A9" s="181">
        <v>1</v>
      </c>
      <c r="B9" s="182">
        <v>2</v>
      </c>
    </row>
    <row r="10" spans="1:2" ht="15.75" x14ac:dyDescent="0.25">
      <c r="A10" s="183" t="s">
        <v>72</v>
      </c>
      <c r="B10" s="184"/>
    </row>
    <row r="11" spans="1:2" ht="15.75" x14ac:dyDescent="0.25">
      <c r="A11" s="238" t="s">
        <v>316</v>
      </c>
      <c r="B11" s="239">
        <v>2540000</v>
      </c>
    </row>
    <row r="12" spans="1:2" ht="15.75" x14ac:dyDescent="0.25">
      <c r="A12" s="185" t="s">
        <v>413</v>
      </c>
      <c r="B12" s="186">
        <v>300000</v>
      </c>
    </row>
    <row r="13" spans="1:2" s="26" customFormat="1" ht="30.75" customHeight="1" x14ac:dyDescent="0.25">
      <c r="A13" s="237" t="s">
        <v>412</v>
      </c>
      <c r="B13" s="186">
        <v>2539357</v>
      </c>
    </row>
    <row r="14" spans="1:2" ht="15.75" x14ac:dyDescent="0.25">
      <c r="A14" s="187" t="s">
        <v>317</v>
      </c>
      <c r="B14" s="188">
        <f>SUM(B11:B13)</f>
        <v>5379357</v>
      </c>
    </row>
    <row r="15" spans="1:2" ht="15.75" x14ac:dyDescent="0.25">
      <c r="A15" s="185"/>
      <c r="B15" s="186"/>
    </row>
    <row r="16" spans="1:2" ht="15.75" x14ac:dyDescent="0.25">
      <c r="A16" s="183" t="s">
        <v>127</v>
      </c>
      <c r="B16" s="186"/>
    </row>
    <row r="17" spans="1:2" ht="15.75" x14ac:dyDescent="0.25">
      <c r="A17" s="238" t="s">
        <v>411</v>
      </c>
      <c r="B17" s="239">
        <v>20000000</v>
      </c>
    </row>
    <row r="18" spans="1:2" ht="15.75" x14ac:dyDescent="0.25">
      <c r="A18" s="238" t="s">
        <v>384</v>
      </c>
      <c r="B18" s="239">
        <v>1000000</v>
      </c>
    </row>
    <row r="19" spans="1:2" ht="15.75" x14ac:dyDescent="0.25">
      <c r="A19" s="238" t="s">
        <v>387</v>
      </c>
      <c r="B19" s="239">
        <v>3000000</v>
      </c>
    </row>
    <row r="20" spans="1:2" ht="15.75" x14ac:dyDescent="0.25">
      <c r="A20" s="189" t="s">
        <v>318</v>
      </c>
      <c r="B20" s="190">
        <f>SUM(B17:B19)</f>
        <v>24000000</v>
      </c>
    </row>
    <row r="21" spans="1:2" ht="15.75" x14ac:dyDescent="0.25">
      <c r="A21" s="191"/>
      <c r="B21" s="192"/>
    </row>
    <row r="22" spans="1:2" ht="16.5" thickBot="1" x14ac:dyDescent="0.3">
      <c r="A22" s="193" t="s">
        <v>319</v>
      </c>
      <c r="B22" s="194">
        <f>B14+B20</f>
        <v>29379357</v>
      </c>
    </row>
  </sheetData>
  <mergeCells count="8">
    <mergeCell ref="A7:A8"/>
    <mergeCell ref="B7:B8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4"/>
  <sheetViews>
    <sheetView zoomScaleNormal="100" workbookViewId="0">
      <selection activeCell="A2" sqref="A2:F2"/>
    </sheetView>
  </sheetViews>
  <sheetFormatPr defaultRowHeight="15" x14ac:dyDescent="0.25"/>
  <cols>
    <col min="1" max="1" width="5.28515625" customWidth="1"/>
    <col min="2" max="2" width="46.5703125" bestFit="1" customWidth="1"/>
    <col min="3" max="3" width="10.85546875" customWidth="1"/>
    <col min="4" max="4" width="12.42578125" customWidth="1"/>
    <col min="5" max="5" width="13.5703125" customWidth="1"/>
    <col min="6" max="6" width="10.85546875" customWidth="1"/>
  </cols>
  <sheetData>
    <row r="1" spans="1:6" ht="15.75" x14ac:dyDescent="0.25">
      <c r="A1" s="522"/>
      <c r="B1" s="523"/>
      <c r="C1" s="523"/>
      <c r="D1" s="67"/>
      <c r="E1" s="67"/>
      <c r="F1" s="67"/>
    </row>
    <row r="2" spans="1:6" x14ac:dyDescent="0.25">
      <c r="A2" s="524"/>
      <c r="B2" s="524"/>
      <c r="C2" s="524"/>
      <c r="D2" s="524"/>
      <c r="E2" s="524"/>
      <c r="F2" s="524"/>
    </row>
    <row r="3" spans="1:6" ht="15.75" x14ac:dyDescent="0.25">
      <c r="A3" s="452" t="s">
        <v>266</v>
      </c>
      <c r="B3" s="507"/>
      <c r="C3" s="525"/>
      <c r="D3" s="525"/>
      <c r="E3" s="525"/>
      <c r="F3" s="525"/>
    </row>
    <row r="4" spans="1:6" s="26" customFormat="1" ht="15.75" x14ac:dyDescent="0.25">
      <c r="A4" s="215"/>
      <c r="B4" s="452" t="s">
        <v>420</v>
      </c>
      <c r="C4" s="518"/>
      <c r="D4" s="518"/>
      <c r="E4" s="518"/>
      <c r="F4" s="222"/>
    </row>
    <row r="5" spans="1:6" s="26" customFormat="1" ht="15.75" x14ac:dyDescent="0.25">
      <c r="A5" s="215"/>
      <c r="B5" s="216"/>
      <c r="C5" s="221"/>
      <c r="D5" s="221"/>
      <c r="E5" s="221"/>
      <c r="F5" s="222"/>
    </row>
    <row r="6" spans="1:6" ht="15.75" x14ac:dyDescent="0.25">
      <c r="A6" s="27"/>
      <c r="B6" s="27"/>
      <c r="C6" s="217"/>
      <c r="D6" s="67"/>
      <c r="E6" s="67"/>
      <c r="F6" s="25" t="s">
        <v>1</v>
      </c>
    </row>
    <row r="7" spans="1:6" x14ac:dyDescent="0.25">
      <c r="A7" s="526" t="s">
        <v>232</v>
      </c>
      <c r="B7" s="527"/>
      <c r="C7" s="530" t="s">
        <v>320</v>
      </c>
      <c r="D7" s="532" t="s">
        <v>388</v>
      </c>
      <c r="E7" s="534" t="s">
        <v>389</v>
      </c>
      <c r="F7" s="534" t="s">
        <v>424</v>
      </c>
    </row>
    <row r="8" spans="1:6" ht="22.5" customHeight="1" x14ac:dyDescent="0.25">
      <c r="A8" s="528"/>
      <c r="B8" s="529"/>
      <c r="C8" s="531"/>
      <c r="D8" s="533"/>
      <c r="E8" s="535"/>
      <c r="F8" s="535"/>
    </row>
    <row r="9" spans="1:6" x14ac:dyDescent="0.25">
      <c r="A9" s="28">
        <v>1</v>
      </c>
      <c r="B9" s="1">
        <v>2</v>
      </c>
      <c r="C9" s="68">
        <v>3</v>
      </c>
      <c r="D9" s="28">
        <v>4</v>
      </c>
      <c r="E9" s="28">
        <v>5</v>
      </c>
      <c r="F9" s="28">
        <v>6</v>
      </c>
    </row>
    <row r="10" spans="1:6" ht="15.75" x14ac:dyDescent="0.25">
      <c r="A10" s="519" t="s">
        <v>233</v>
      </c>
      <c r="B10" s="520"/>
      <c r="C10" s="69">
        <f>SUM(C11:C14)</f>
        <v>143700936</v>
      </c>
      <c r="D10" s="70">
        <f>SUM(D11:D14)</f>
        <v>146000000</v>
      </c>
      <c r="E10" s="71">
        <f>SUM(E11:E14)</f>
        <v>147000000</v>
      </c>
      <c r="F10" s="72">
        <f>SUM(F11:F14)</f>
        <v>148100000</v>
      </c>
    </row>
    <row r="11" spans="1:6" x14ac:dyDescent="0.25">
      <c r="A11" s="73" t="s">
        <v>159</v>
      </c>
      <c r="B11" s="7" t="s">
        <v>160</v>
      </c>
      <c r="C11" s="74">
        <v>88536396</v>
      </c>
      <c r="D11" s="75">
        <v>89000000</v>
      </c>
      <c r="E11" s="75">
        <v>89000000</v>
      </c>
      <c r="F11" s="8">
        <v>89100000</v>
      </c>
    </row>
    <row r="12" spans="1:6" x14ac:dyDescent="0.25">
      <c r="A12" s="73" t="s">
        <v>189</v>
      </c>
      <c r="B12" s="7" t="s">
        <v>190</v>
      </c>
      <c r="C12" s="74">
        <v>48650000</v>
      </c>
      <c r="D12" s="75">
        <v>50000000</v>
      </c>
      <c r="E12" s="75">
        <v>50000000</v>
      </c>
      <c r="F12" s="8">
        <v>51000000</v>
      </c>
    </row>
    <row r="13" spans="1:6" x14ac:dyDescent="0.25">
      <c r="A13" s="73" t="s">
        <v>201</v>
      </c>
      <c r="B13" s="7" t="s">
        <v>202</v>
      </c>
      <c r="C13" s="74">
        <v>6514540</v>
      </c>
      <c r="D13" s="9">
        <v>7000000</v>
      </c>
      <c r="E13" s="76">
        <v>8000000</v>
      </c>
      <c r="F13" s="9">
        <v>8000000</v>
      </c>
    </row>
    <row r="14" spans="1:6" x14ac:dyDescent="0.25">
      <c r="A14" s="73" t="s">
        <v>214</v>
      </c>
      <c r="B14" s="7" t="s">
        <v>215</v>
      </c>
      <c r="C14" s="74">
        <v>0</v>
      </c>
      <c r="D14" s="74">
        <v>0</v>
      </c>
      <c r="E14" s="74">
        <v>0</v>
      </c>
      <c r="F14" s="16">
        <v>0</v>
      </c>
    </row>
    <row r="15" spans="1:6" x14ac:dyDescent="0.25">
      <c r="A15" s="77" t="s">
        <v>234</v>
      </c>
      <c r="B15" s="3"/>
      <c r="C15" s="78">
        <f>SUM(C16:C18)</f>
        <v>35467015</v>
      </c>
      <c r="D15" s="78">
        <f t="shared" ref="D15:F15" si="0">SUM(D16:D18)</f>
        <v>0</v>
      </c>
      <c r="E15" s="78">
        <f t="shared" si="0"/>
        <v>0</v>
      </c>
      <c r="F15" s="5">
        <f t="shared" si="0"/>
        <v>0</v>
      </c>
    </row>
    <row r="16" spans="1:6" x14ac:dyDescent="0.25">
      <c r="A16" s="73" t="s">
        <v>186</v>
      </c>
      <c r="B16" s="6" t="s">
        <v>187</v>
      </c>
      <c r="C16" s="75">
        <v>30472015</v>
      </c>
      <c r="D16" s="16">
        <v>0</v>
      </c>
      <c r="E16" s="16">
        <v>0</v>
      </c>
      <c r="F16" s="16">
        <v>0</v>
      </c>
    </row>
    <row r="17" spans="1:6" x14ac:dyDescent="0.25">
      <c r="A17" s="73" t="s">
        <v>212</v>
      </c>
      <c r="B17" s="7" t="s">
        <v>213</v>
      </c>
      <c r="C17" s="75">
        <v>0</v>
      </c>
      <c r="D17" s="16">
        <v>0</v>
      </c>
      <c r="E17" s="16">
        <v>0</v>
      </c>
      <c r="F17" s="16">
        <v>0</v>
      </c>
    </row>
    <row r="18" spans="1:6" x14ac:dyDescent="0.25">
      <c r="A18" s="73" t="s">
        <v>218</v>
      </c>
      <c r="B18" s="7" t="s">
        <v>219</v>
      </c>
      <c r="C18" s="75">
        <v>4995000</v>
      </c>
      <c r="D18" s="16">
        <v>0</v>
      </c>
      <c r="E18" s="16">
        <v>0</v>
      </c>
      <c r="F18" s="16">
        <v>0</v>
      </c>
    </row>
    <row r="19" spans="1:6" x14ac:dyDescent="0.25">
      <c r="A19" s="77" t="s">
        <v>222</v>
      </c>
      <c r="B19" s="7"/>
      <c r="C19" s="78">
        <f>SUM(C20)</f>
        <v>38354913</v>
      </c>
      <c r="D19" s="78">
        <f>D20</f>
        <v>35000000</v>
      </c>
      <c r="E19" s="78">
        <f>SUM(E20)</f>
        <v>35000000</v>
      </c>
      <c r="F19" s="5">
        <f>SUM(F20)</f>
        <v>35000000</v>
      </c>
    </row>
    <row r="20" spans="1:6" x14ac:dyDescent="0.25">
      <c r="A20" s="73" t="s">
        <v>221</v>
      </c>
      <c r="B20" s="7" t="s">
        <v>222</v>
      </c>
      <c r="C20" s="75">
        <v>38354913</v>
      </c>
      <c r="D20" s="9">
        <v>35000000</v>
      </c>
      <c r="E20" s="76">
        <v>35000000</v>
      </c>
      <c r="F20" s="9">
        <v>35000000</v>
      </c>
    </row>
    <row r="21" spans="1:6" x14ac:dyDescent="0.25">
      <c r="A21" s="79" t="s">
        <v>235</v>
      </c>
      <c r="B21" s="80"/>
      <c r="C21" s="81">
        <f>SUM(C10+C15+C19)</f>
        <v>217522864</v>
      </c>
      <c r="D21" s="81">
        <f>SUM(D10+D15+D19)</f>
        <v>181000000</v>
      </c>
      <c r="E21" s="81">
        <f>SUM(E10+E15+E19)</f>
        <v>182000000</v>
      </c>
      <c r="F21" s="82">
        <f>SUM(F10+F15+F19)</f>
        <v>183100000</v>
      </c>
    </row>
    <row r="22" spans="1:6" ht="15.75" x14ac:dyDescent="0.25">
      <c r="A22" s="521" t="s">
        <v>236</v>
      </c>
      <c r="B22" s="520"/>
      <c r="C22" s="78">
        <f>SUM(C23:C27)</f>
        <v>185435822</v>
      </c>
      <c r="D22" s="78">
        <f>SUM(D23:D27)</f>
        <v>175000000</v>
      </c>
      <c r="E22" s="78">
        <f>SUM(E23:E27)</f>
        <v>176000000</v>
      </c>
      <c r="F22" s="5">
        <f>SUM(F23:F27)</f>
        <v>177200000</v>
      </c>
    </row>
    <row r="23" spans="1:6" x14ac:dyDescent="0.25">
      <c r="A23" s="73" t="s">
        <v>5</v>
      </c>
      <c r="B23" s="7" t="s">
        <v>237</v>
      </c>
      <c r="C23" s="83">
        <v>39439439</v>
      </c>
      <c r="D23" s="75">
        <v>40000000</v>
      </c>
      <c r="E23" s="75">
        <v>40000000</v>
      </c>
      <c r="F23" s="8">
        <v>40000000</v>
      </c>
    </row>
    <row r="24" spans="1:6" x14ac:dyDescent="0.25">
      <c r="A24" s="73" t="s">
        <v>11</v>
      </c>
      <c r="B24" s="6" t="s">
        <v>238</v>
      </c>
      <c r="C24" s="74">
        <v>4970883</v>
      </c>
      <c r="D24" s="75">
        <v>5000000</v>
      </c>
      <c r="E24" s="75">
        <v>5500000</v>
      </c>
      <c r="F24" s="8">
        <v>5700000</v>
      </c>
    </row>
    <row r="25" spans="1:6" x14ac:dyDescent="0.25">
      <c r="A25" s="73" t="s">
        <v>14</v>
      </c>
      <c r="B25" s="7" t="s">
        <v>15</v>
      </c>
      <c r="C25" s="74">
        <v>42997880</v>
      </c>
      <c r="D25" s="75">
        <v>44000000</v>
      </c>
      <c r="E25" s="75">
        <v>44000000</v>
      </c>
      <c r="F25" s="8">
        <v>45000000</v>
      </c>
    </row>
    <row r="26" spans="1:6" x14ac:dyDescent="0.25">
      <c r="A26" s="73" t="s">
        <v>131</v>
      </c>
      <c r="B26" s="7" t="s">
        <v>239</v>
      </c>
      <c r="C26" s="74">
        <v>4400000</v>
      </c>
      <c r="D26" s="75">
        <v>4000000</v>
      </c>
      <c r="E26" s="75">
        <v>4500000</v>
      </c>
      <c r="F26" s="8">
        <v>4500000</v>
      </c>
    </row>
    <row r="27" spans="1:6" x14ac:dyDescent="0.25">
      <c r="A27" s="73" t="s">
        <v>52</v>
      </c>
      <c r="B27" s="7" t="s">
        <v>53</v>
      </c>
      <c r="C27" s="74">
        <v>93627620</v>
      </c>
      <c r="D27" s="75">
        <v>82000000</v>
      </c>
      <c r="E27" s="75">
        <v>82000000</v>
      </c>
      <c r="F27" s="8">
        <v>82000000</v>
      </c>
    </row>
    <row r="28" spans="1:6" x14ac:dyDescent="0.25">
      <c r="A28" s="13" t="s">
        <v>240</v>
      </c>
      <c r="B28" s="4"/>
      <c r="C28" s="78">
        <f>SUM(C29:C31)</f>
        <v>29379357</v>
      </c>
      <c r="D28" s="78">
        <f>SUM(D29:D31)</f>
        <v>4000000</v>
      </c>
      <c r="E28" s="78">
        <f>SUM(E29:E31)</f>
        <v>4000000</v>
      </c>
      <c r="F28" s="5">
        <f>SUM(F29:F31)</f>
        <v>3900000</v>
      </c>
    </row>
    <row r="29" spans="1:6" x14ac:dyDescent="0.25">
      <c r="A29" s="14" t="s">
        <v>71</v>
      </c>
      <c r="B29" s="7" t="s">
        <v>72</v>
      </c>
      <c r="C29" s="74">
        <v>5379357</v>
      </c>
      <c r="D29" s="75">
        <v>3000000</v>
      </c>
      <c r="E29" s="75">
        <v>2500000</v>
      </c>
      <c r="F29" s="8">
        <v>2400000</v>
      </c>
    </row>
    <row r="30" spans="1:6" x14ac:dyDescent="0.25">
      <c r="A30" s="14" t="s">
        <v>126</v>
      </c>
      <c r="B30" s="7" t="s">
        <v>127</v>
      </c>
      <c r="C30" s="74">
        <v>24000000</v>
      </c>
      <c r="D30" s="75">
        <v>1000000</v>
      </c>
      <c r="E30" s="75">
        <v>1500000</v>
      </c>
      <c r="F30" s="8">
        <v>1500000</v>
      </c>
    </row>
    <row r="31" spans="1:6" x14ac:dyDescent="0.25">
      <c r="A31" s="73" t="s">
        <v>144</v>
      </c>
      <c r="B31" s="6" t="s">
        <v>145</v>
      </c>
      <c r="C31" s="74">
        <v>0</v>
      </c>
      <c r="D31" s="75"/>
      <c r="E31" s="75"/>
      <c r="F31" s="8"/>
    </row>
    <row r="32" spans="1:6" x14ac:dyDescent="0.25">
      <c r="A32" s="77" t="s">
        <v>78</v>
      </c>
      <c r="B32" s="6"/>
      <c r="C32" s="78">
        <f>SUM(C33)</f>
        <v>2707685</v>
      </c>
      <c r="D32" s="78">
        <f>SUM(D33)</f>
        <v>2000000</v>
      </c>
      <c r="E32" s="78">
        <f>SUM(E33)</f>
        <v>2000000</v>
      </c>
      <c r="F32" s="78">
        <f>SUM(F33)</f>
        <v>2000000</v>
      </c>
    </row>
    <row r="33" spans="1:6" x14ac:dyDescent="0.25">
      <c r="A33" s="73" t="s">
        <v>77</v>
      </c>
      <c r="B33" s="6" t="s">
        <v>78</v>
      </c>
      <c r="C33" s="75">
        <v>2707685</v>
      </c>
      <c r="D33" s="9">
        <v>2000000</v>
      </c>
      <c r="E33" s="76">
        <v>2000000</v>
      </c>
      <c r="F33" s="9">
        <v>2000000</v>
      </c>
    </row>
    <row r="34" spans="1:6" x14ac:dyDescent="0.25">
      <c r="A34" s="79" t="s">
        <v>241</v>
      </c>
      <c r="B34" s="80"/>
      <c r="C34" s="81">
        <f>SUM(C28,C22,C32)</f>
        <v>217522864</v>
      </c>
      <c r="D34" s="81">
        <f>SUM(D28,D22,D32)</f>
        <v>181000000</v>
      </c>
      <c r="E34" s="81">
        <f>SUM(E28,E22,E32)</f>
        <v>182000000</v>
      </c>
      <c r="F34" s="82">
        <f>SUM(F28,F22,F32)</f>
        <v>183100000</v>
      </c>
    </row>
  </sheetData>
  <mergeCells count="11">
    <mergeCell ref="B4:E4"/>
    <mergeCell ref="A10:B10"/>
    <mergeCell ref="A22:B22"/>
    <mergeCell ref="A1:C1"/>
    <mergeCell ref="A2:F2"/>
    <mergeCell ref="A3:F3"/>
    <mergeCell ref="A7:B8"/>
    <mergeCell ref="C7:C8"/>
    <mergeCell ref="D7:D8"/>
    <mergeCell ref="E7:E8"/>
    <mergeCell ref="F7:F8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view="pageBreakPreview" zoomScaleNormal="100" zoomScaleSheetLayoutView="100" workbookViewId="0">
      <selection activeCell="H1" sqref="H1:N1"/>
    </sheetView>
  </sheetViews>
  <sheetFormatPr defaultRowHeight="15" x14ac:dyDescent="0.25"/>
  <cols>
    <col min="1" max="1" width="23.28515625" customWidth="1"/>
    <col min="4" max="4" width="10.140625" bestFit="1" customWidth="1"/>
    <col min="10" max="10" width="9.28515625" bestFit="1" customWidth="1"/>
    <col min="14" max="14" width="9.5703125" customWidth="1"/>
  </cols>
  <sheetData>
    <row r="1" spans="1:14" x14ac:dyDescent="0.25">
      <c r="A1" s="88"/>
      <c r="B1" s="88"/>
      <c r="C1" s="88"/>
      <c r="D1" s="88"/>
      <c r="E1" s="88"/>
      <c r="F1" s="88"/>
      <c r="G1" s="88"/>
      <c r="H1" s="536"/>
      <c r="I1" s="537"/>
      <c r="J1" s="537"/>
      <c r="K1" s="537"/>
      <c r="L1" s="537"/>
      <c r="M1" s="537"/>
      <c r="N1" s="538"/>
    </row>
    <row r="2" spans="1:14" x14ac:dyDescent="0.25">
      <c r="A2" s="88"/>
      <c r="B2" s="537"/>
      <c r="C2" s="542"/>
      <c r="D2" s="542"/>
      <c r="E2" s="542"/>
      <c r="F2" s="542"/>
      <c r="G2" s="542"/>
      <c r="H2" s="542"/>
      <c r="I2" s="542"/>
      <c r="J2" s="88"/>
      <c r="K2" s="88"/>
      <c r="L2" s="88"/>
      <c r="M2" s="88"/>
      <c r="N2" s="88"/>
    </row>
    <row r="3" spans="1:14" x14ac:dyDescent="0.25">
      <c r="A3" s="539" t="s">
        <v>421</v>
      </c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</row>
    <row r="4" spans="1:14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90" t="s">
        <v>1</v>
      </c>
    </row>
    <row r="5" spans="1:14" ht="27.75" customHeight="1" x14ac:dyDescent="0.25">
      <c r="A5" s="91" t="s">
        <v>232</v>
      </c>
      <c r="B5" s="91" t="s">
        <v>321</v>
      </c>
      <c r="C5" s="91" t="s">
        <v>322</v>
      </c>
      <c r="D5" s="91" t="s">
        <v>323</v>
      </c>
      <c r="E5" s="91" t="s">
        <v>324</v>
      </c>
      <c r="F5" s="91" t="s">
        <v>325</v>
      </c>
      <c r="G5" s="91" t="s">
        <v>326</v>
      </c>
      <c r="H5" s="91" t="s">
        <v>327</v>
      </c>
      <c r="I5" s="91" t="s">
        <v>328</v>
      </c>
      <c r="J5" s="91" t="s">
        <v>329</v>
      </c>
      <c r="K5" s="91" t="s">
        <v>330</v>
      </c>
      <c r="L5" s="91" t="s">
        <v>331</v>
      </c>
      <c r="M5" s="91" t="s">
        <v>332</v>
      </c>
      <c r="N5" s="91" t="s">
        <v>333</v>
      </c>
    </row>
    <row r="6" spans="1:14" x14ac:dyDescent="0.25">
      <c r="A6" s="540" t="s">
        <v>334</v>
      </c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</row>
    <row r="7" spans="1:14" ht="35.25" customHeight="1" x14ac:dyDescent="0.25">
      <c r="A7" s="92" t="s">
        <v>335</v>
      </c>
      <c r="B7" s="93">
        <v>6461300</v>
      </c>
      <c r="C7" s="93">
        <v>6461300</v>
      </c>
      <c r="D7" s="93">
        <v>6461300</v>
      </c>
      <c r="E7" s="93">
        <v>6461300</v>
      </c>
      <c r="F7" s="93">
        <v>6461300</v>
      </c>
      <c r="G7" s="93">
        <v>6461300</v>
      </c>
      <c r="H7" s="93">
        <v>6461300</v>
      </c>
      <c r="I7" s="93">
        <v>6461300</v>
      </c>
      <c r="J7" s="93">
        <v>6461300</v>
      </c>
      <c r="K7" s="93">
        <v>6461300</v>
      </c>
      <c r="L7" s="93">
        <v>6461300</v>
      </c>
      <c r="M7" s="93">
        <v>6462096</v>
      </c>
      <c r="N7" s="94">
        <f>SUM(B7:M7)</f>
        <v>77536396</v>
      </c>
    </row>
    <row r="8" spans="1:14" ht="39.75" customHeight="1" x14ac:dyDescent="0.25">
      <c r="A8" s="92" t="s">
        <v>336</v>
      </c>
      <c r="B8" s="93">
        <v>916600</v>
      </c>
      <c r="C8" s="93">
        <v>916600</v>
      </c>
      <c r="D8" s="93">
        <v>916600</v>
      </c>
      <c r="E8" s="93">
        <v>916600</v>
      </c>
      <c r="F8" s="93">
        <v>916600</v>
      </c>
      <c r="G8" s="93">
        <v>916600</v>
      </c>
      <c r="H8" s="93">
        <v>916600</v>
      </c>
      <c r="I8" s="93">
        <v>916600</v>
      </c>
      <c r="J8" s="93">
        <v>916600</v>
      </c>
      <c r="K8" s="93">
        <v>916600</v>
      </c>
      <c r="L8" s="93">
        <v>916600</v>
      </c>
      <c r="M8" s="93">
        <v>917400</v>
      </c>
      <c r="N8" s="94">
        <f>SUM(B8:M8)</f>
        <v>11000000</v>
      </c>
    </row>
    <row r="9" spans="1:14" ht="31.5" customHeight="1" x14ac:dyDescent="0.25">
      <c r="A9" s="92" t="s">
        <v>337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4"/>
    </row>
    <row r="10" spans="1:14" x14ac:dyDescent="0.25">
      <c r="A10" s="95" t="s">
        <v>190</v>
      </c>
      <c r="B10" s="93"/>
      <c r="C10" s="93"/>
      <c r="D10" s="93">
        <v>24325000</v>
      </c>
      <c r="E10" s="93"/>
      <c r="F10" s="93"/>
      <c r="G10" s="93"/>
      <c r="H10" s="93"/>
      <c r="I10" s="93"/>
      <c r="J10" s="93">
        <v>24325000</v>
      </c>
      <c r="K10" s="93"/>
      <c r="L10" s="93"/>
      <c r="M10" s="93"/>
      <c r="N10" s="94">
        <f t="shared" ref="N10:N16" si="0">SUM(B10:M10)</f>
        <v>48650000</v>
      </c>
    </row>
    <row r="11" spans="1:14" x14ac:dyDescent="0.25">
      <c r="A11" s="95" t="s">
        <v>202</v>
      </c>
      <c r="B11" s="93">
        <v>542800</v>
      </c>
      <c r="C11" s="93">
        <v>542800</v>
      </c>
      <c r="D11" s="93">
        <v>542800</v>
      </c>
      <c r="E11" s="93">
        <v>542800</v>
      </c>
      <c r="F11" s="93">
        <v>542800</v>
      </c>
      <c r="G11" s="93">
        <v>542800</v>
      </c>
      <c r="H11" s="93">
        <v>542800</v>
      </c>
      <c r="I11" s="93">
        <v>542800</v>
      </c>
      <c r="J11" s="93">
        <v>542800</v>
      </c>
      <c r="K11" s="93">
        <v>542800</v>
      </c>
      <c r="L11" s="93">
        <v>542800</v>
      </c>
      <c r="M11" s="93">
        <v>543740</v>
      </c>
      <c r="N11" s="94">
        <f>SUM(B11:M11)</f>
        <v>6514540</v>
      </c>
    </row>
    <row r="12" spans="1:14" x14ac:dyDescent="0.25">
      <c r="A12" s="95" t="s">
        <v>213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4">
        <f t="shared" ref="N12:N13" si="1">SUM(B12:M12)</f>
        <v>0</v>
      </c>
    </row>
    <row r="13" spans="1:14" s="26" customFormat="1" ht="22.5" customHeight="1" x14ac:dyDescent="0.25">
      <c r="A13" s="92" t="s">
        <v>422</v>
      </c>
      <c r="B13" s="93"/>
      <c r="C13" s="93"/>
      <c r="D13" s="93"/>
      <c r="E13" s="93">
        <v>30472015</v>
      </c>
      <c r="F13" s="93"/>
      <c r="G13" s="93"/>
      <c r="H13" s="93"/>
      <c r="I13" s="93"/>
      <c r="J13" s="93"/>
      <c r="K13" s="93"/>
      <c r="L13" s="93"/>
      <c r="M13" s="93"/>
      <c r="N13" s="94">
        <f t="shared" si="1"/>
        <v>30472015</v>
      </c>
    </row>
    <row r="14" spans="1:14" x14ac:dyDescent="0.25">
      <c r="A14" s="95" t="s">
        <v>215</v>
      </c>
      <c r="B14" s="93">
        <v>0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4">
        <f t="shared" si="0"/>
        <v>0</v>
      </c>
    </row>
    <row r="15" spans="1:14" ht="33" customHeight="1" x14ac:dyDescent="0.25">
      <c r="A15" s="92" t="s">
        <v>219</v>
      </c>
      <c r="B15" s="93"/>
      <c r="C15" s="93"/>
      <c r="D15" s="93"/>
      <c r="E15" s="93"/>
      <c r="F15" s="93">
        <v>4995000</v>
      </c>
      <c r="G15" s="93"/>
      <c r="H15" s="93"/>
      <c r="I15" s="93"/>
      <c r="J15" s="93"/>
      <c r="K15" s="93"/>
      <c r="L15" s="93"/>
      <c r="M15" s="93"/>
      <c r="N15" s="93">
        <f t="shared" si="0"/>
        <v>4995000</v>
      </c>
    </row>
    <row r="16" spans="1:14" x14ac:dyDescent="0.25">
      <c r="A16" s="95" t="s">
        <v>222</v>
      </c>
      <c r="B16" s="93">
        <v>10013235</v>
      </c>
      <c r="C16" s="93">
        <v>7305550</v>
      </c>
      <c r="D16" s="93">
        <v>-14180093</v>
      </c>
      <c r="E16" s="93">
        <v>-3166465</v>
      </c>
      <c r="F16" s="93">
        <v>4850550</v>
      </c>
      <c r="G16" s="93">
        <v>7305550</v>
      </c>
      <c r="H16" s="93">
        <v>11305550</v>
      </c>
      <c r="I16" s="93">
        <v>7305550</v>
      </c>
      <c r="J16" s="93">
        <v>-16159450</v>
      </c>
      <c r="K16" s="93">
        <v>7305550</v>
      </c>
      <c r="L16" s="93">
        <v>7305550</v>
      </c>
      <c r="M16" s="93">
        <v>9163836</v>
      </c>
      <c r="N16" s="94">
        <f t="shared" si="0"/>
        <v>38354913</v>
      </c>
    </row>
    <row r="17" spans="1:14" x14ac:dyDescent="0.25">
      <c r="A17" s="96" t="s">
        <v>338</v>
      </c>
      <c r="B17" s="97">
        <f>SUM(B7:B16)</f>
        <v>17933935</v>
      </c>
      <c r="C17" s="97">
        <f t="shared" ref="C17:M17" si="2">SUM(C7:C16)</f>
        <v>15226250</v>
      </c>
      <c r="D17" s="97">
        <f t="shared" si="2"/>
        <v>18065607</v>
      </c>
      <c r="E17" s="97">
        <f t="shared" si="2"/>
        <v>35226250</v>
      </c>
      <c r="F17" s="97">
        <f t="shared" si="2"/>
        <v>17766250</v>
      </c>
      <c r="G17" s="97">
        <f t="shared" si="2"/>
        <v>15226250</v>
      </c>
      <c r="H17" s="97">
        <f t="shared" si="2"/>
        <v>19226250</v>
      </c>
      <c r="I17" s="97">
        <f t="shared" si="2"/>
        <v>15226250</v>
      </c>
      <c r="J17" s="97">
        <f t="shared" si="2"/>
        <v>16086250</v>
      </c>
      <c r="K17" s="97">
        <f t="shared" si="2"/>
        <v>15226250</v>
      </c>
      <c r="L17" s="97">
        <f t="shared" si="2"/>
        <v>15226250</v>
      </c>
      <c r="M17" s="97">
        <f t="shared" si="2"/>
        <v>17087072</v>
      </c>
      <c r="N17" s="97">
        <f>SUM(B17:M17)</f>
        <v>217522864</v>
      </c>
    </row>
    <row r="18" spans="1:14" x14ac:dyDescent="0.25">
      <c r="A18" s="541" t="s">
        <v>339</v>
      </c>
      <c r="B18" s="541"/>
      <c r="C18" s="541"/>
      <c r="D18" s="541"/>
      <c r="E18" s="541"/>
      <c r="F18" s="541"/>
      <c r="G18" s="541"/>
      <c r="H18" s="541"/>
      <c r="I18" s="541"/>
      <c r="J18" s="541"/>
      <c r="K18" s="541"/>
      <c r="L18" s="541"/>
      <c r="M18" s="541"/>
      <c r="N18" s="541"/>
    </row>
    <row r="19" spans="1:14" x14ac:dyDescent="0.25">
      <c r="A19" s="95" t="s">
        <v>6</v>
      </c>
      <c r="B19" s="93">
        <v>3286600</v>
      </c>
      <c r="C19" s="93">
        <v>3286600</v>
      </c>
      <c r="D19" s="93">
        <v>3286600</v>
      </c>
      <c r="E19" s="93">
        <v>3286600</v>
      </c>
      <c r="F19" s="93">
        <v>3286600</v>
      </c>
      <c r="G19" s="93">
        <v>3286600</v>
      </c>
      <c r="H19" s="93">
        <v>3286600</v>
      </c>
      <c r="I19" s="93">
        <v>3286600</v>
      </c>
      <c r="J19" s="93">
        <v>3286600</v>
      </c>
      <c r="K19" s="93">
        <v>3286600</v>
      </c>
      <c r="L19" s="93">
        <v>3286600</v>
      </c>
      <c r="M19" s="93">
        <v>3286839</v>
      </c>
      <c r="N19" s="94">
        <f t="shared" ref="N19:N25" si="3">SUM(B19:M19)</f>
        <v>39439439</v>
      </c>
    </row>
    <row r="20" spans="1:14" ht="34.5" customHeight="1" x14ac:dyDescent="0.25">
      <c r="A20" s="92" t="s">
        <v>12</v>
      </c>
      <c r="B20" s="93">
        <v>414200</v>
      </c>
      <c r="C20" s="93">
        <v>414200</v>
      </c>
      <c r="D20" s="93">
        <v>414200</v>
      </c>
      <c r="E20" s="93">
        <v>414200</v>
      </c>
      <c r="F20" s="93">
        <v>414200</v>
      </c>
      <c r="G20" s="93">
        <v>414200</v>
      </c>
      <c r="H20" s="93">
        <v>414200</v>
      </c>
      <c r="I20" s="93">
        <v>414200</v>
      </c>
      <c r="J20" s="93">
        <v>414200</v>
      </c>
      <c r="K20" s="93">
        <v>414200</v>
      </c>
      <c r="L20" s="93">
        <v>414200</v>
      </c>
      <c r="M20" s="93">
        <v>414683</v>
      </c>
      <c r="N20" s="94">
        <f t="shared" si="3"/>
        <v>4970883</v>
      </c>
    </row>
    <row r="21" spans="1:14" x14ac:dyDescent="0.25">
      <c r="A21" s="95" t="s">
        <v>340</v>
      </c>
      <c r="B21" s="93">
        <v>3583150</v>
      </c>
      <c r="C21" s="93">
        <v>3583150</v>
      </c>
      <c r="D21" s="93">
        <v>3583150</v>
      </c>
      <c r="E21" s="93">
        <v>3583150</v>
      </c>
      <c r="F21" s="93">
        <v>3583150</v>
      </c>
      <c r="G21" s="93">
        <v>3583150</v>
      </c>
      <c r="H21" s="93">
        <v>3583150</v>
      </c>
      <c r="I21" s="93">
        <v>3583150</v>
      </c>
      <c r="J21" s="93">
        <v>3583150</v>
      </c>
      <c r="K21" s="93">
        <v>3583150</v>
      </c>
      <c r="L21" s="93">
        <v>3583150</v>
      </c>
      <c r="M21" s="93">
        <v>3583230</v>
      </c>
      <c r="N21" s="94">
        <f t="shared" si="3"/>
        <v>42997880</v>
      </c>
    </row>
    <row r="22" spans="1:14" x14ac:dyDescent="0.25">
      <c r="A22" s="95" t="s">
        <v>239</v>
      </c>
      <c r="B22" s="93">
        <v>140000</v>
      </c>
      <c r="C22" s="93">
        <v>140000</v>
      </c>
      <c r="D22" s="93">
        <v>140000</v>
      </c>
      <c r="E22" s="93">
        <v>140000</v>
      </c>
      <c r="F22" s="93">
        <v>140000</v>
      </c>
      <c r="G22" s="93">
        <v>140000</v>
      </c>
      <c r="H22" s="93">
        <v>140000</v>
      </c>
      <c r="I22" s="93">
        <v>140000</v>
      </c>
      <c r="J22" s="93">
        <v>1000000</v>
      </c>
      <c r="K22" s="93">
        <v>140000</v>
      </c>
      <c r="L22" s="93">
        <v>140000</v>
      </c>
      <c r="M22" s="93">
        <v>2000000</v>
      </c>
      <c r="N22" s="94">
        <f t="shared" si="3"/>
        <v>4400000</v>
      </c>
    </row>
    <row r="23" spans="1:14" x14ac:dyDescent="0.25">
      <c r="A23" s="95" t="s">
        <v>341</v>
      </c>
      <c r="B23" s="93">
        <v>7802300</v>
      </c>
      <c r="C23" s="93">
        <v>7802300</v>
      </c>
      <c r="D23" s="93">
        <v>7802300</v>
      </c>
      <c r="E23" s="93">
        <v>7802300</v>
      </c>
      <c r="F23" s="93">
        <v>7802300</v>
      </c>
      <c r="G23" s="93">
        <v>7802300</v>
      </c>
      <c r="H23" s="93">
        <v>7802300</v>
      </c>
      <c r="I23" s="93">
        <v>7802300</v>
      </c>
      <c r="J23" s="93">
        <v>7802300</v>
      </c>
      <c r="K23" s="93">
        <v>7802300</v>
      </c>
      <c r="L23" s="93">
        <v>7802300</v>
      </c>
      <c r="M23" s="93">
        <v>7802320</v>
      </c>
      <c r="N23" s="94">
        <f t="shared" si="3"/>
        <v>93627620</v>
      </c>
    </row>
    <row r="24" spans="1:14" x14ac:dyDescent="0.25">
      <c r="A24" s="95" t="s">
        <v>72</v>
      </c>
      <c r="B24" s="93"/>
      <c r="C24" s="93"/>
      <c r="D24" s="93">
        <v>2839357</v>
      </c>
      <c r="E24" s="93"/>
      <c r="F24" s="93">
        <v>2540000</v>
      </c>
      <c r="G24" s="93"/>
      <c r="H24" s="93"/>
      <c r="I24" s="93"/>
      <c r="J24" s="93"/>
      <c r="K24" s="93"/>
      <c r="L24" s="93"/>
      <c r="M24" s="93"/>
      <c r="N24" s="94">
        <f t="shared" si="3"/>
        <v>5379357</v>
      </c>
    </row>
    <row r="25" spans="1:14" x14ac:dyDescent="0.25">
      <c r="A25" s="92" t="s">
        <v>127</v>
      </c>
      <c r="B25" s="93"/>
      <c r="C25" s="93"/>
      <c r="D25" s="93"/>
      <c r="E25" s="93">
        <v>20000000</v>
      </c>
      <c r="F25" s="93"/>
      <c r="G25" s="93"/>
      <c r="H25" s="93">
        <v>4000000</v>
      </c>
      <c r="I25" s="93"/>
      <c r="J25" s="93"/>
      <c r="K25" s="93"/>
      <c r="L25" s="93"/>
      <c r="M25" s="93"/>
      <c r="N25" s="94">
        <f t="shared" si="3"/>
        <v>24000000</v>
      </c>
    </row>
    <row r="26" spans="1:14" x14ac:dyDescent="0.25">
      <c r="A26" s="95" t="s">
        <v>342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4">
        <f>SUM(E26:M26)</f>
        <v>0</v>
      </c>
    </row>
    <row r="27" spans="1:14" x14ac:dyDescent="0.25">
      <c r="A27" s="95" t="s">
        <v>78</v>
      </c>
      <c r="B27" s="93">
        <v>2707685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>
        <f>SUM(B27:M27)</f>
        <v>2707685</v>
      </c>
    </row>
    <row r="28" spans="1:14" x14ac:dyDescent="0.25">
      <c r="A28" s="96" t="s">
        <v>343</v>
      </c>
      <c r="B28" s="97">
        <f>SUM(B19:B27)</f>
        <v>17933935</v>
      </c>
      <c r="C28" s="97">
        <f t="shared" ref="C28:M28" si="4">SUM(C19:C27)</f>
        <v>15226250</v>
      </c>
      <c r="D28" s="97">
        <f t="shared" si="4"/>
        <v>18065607</v>
      </c>
      <c r="E28" s="97">
        <f t="shared" si="4"/>
        <v>35226250</v>
      </c>
      <c r="F28" s="97">
        <f t="shared" si="4"/>
        <v>17766250</v>
      </c>
      <c r="G28" s="97">
        <f t="shared" si="4"/>
        <v>15226250</v>
      </c>
      <c r="H28" s="97">
        <f t="shared" si="4"/>
        <v>19226250</v>
      </c>
      <c r="I28" s="97">
        <f t="shared" si="4"/>
        <v>15226250</v>
      </c>
      <c r="J28" s="97">
        <f t="shared" si="4"/>
        <v>16086250</v>
      </c>
      <c r="K28" s="97">
        <f t="shared" si="4"/>
        <v>15226250</v>
      </c>
      <c r="L28" s="97">
        <f t="shared" si="4"/>
        <v>15226250</v>
      </c>
      <c r="M28" s="97">
        <f t="shared" si="4"/>
        <v>17087072</v>
      </c>
      <c r="N28" s="97">
        <f>SUM(B28:M28)</f>
        <v>217522864</v>
      </c>
    </row>
    <row r="29" spans="1:14" x14ac:dyDescent="0.25">
      <c r="A29" s="98" t="s">
        <v>344</v>
      </c>
      <c r="B29" s="99">
        <f>B17-B28</f>
        <v>0</v>
      </c>
      <c r="C29" s="99">
        <f>C17-C28</f>
        <v>0</v>
      </c>
      <c r="D29" s="99">
        <f t="shared" ref="D29:N29" si="5">D17-D28</f>
        <v>0</v>
      </c>
      <c r="E29" s="99">
        <f t="shared" si="5"/>
        <v>0</v>
      </c>
      <c r="F29" s="99">
        <f t="shared" si="5"/>
        <v>0</v>
      </c>
      <c r="G29" s="99">
        <f t="shared" si="5"/>
        <v>0</v>
      </c>
      <c r="H29" s="99">
        <f t="shared" si="5"/>
        <v>0</v>
      </c>
      <c r="I29" s="99">
        <f t="shared" si="5"/>
        <v>0</v>
      </c>
      <c r="J29" s="99">
        <f t="shared" si="5"/>
        <v>0</v>
      </c>
      <c r="K29" s="99">
        <f>K17-K28</f>
        <v>0</v>
      </c>
      <c r="L29" s="99">
        <f t="shared" si="5"/>
        <v>0</v>
      </c>
      <c r="M29" s="99">
        <f t="shared" si="5"/>
        <v>0</v>
      </c>
      <c r="N29" s="99">
        <f t="shared" si="5"/>
        <v>0</v>
      </c>
    </row>
  </sheetData>
  <mergeCells count="5">
    <mergeCell ref="H1:N1"/>
    <mergeCell ref="A3:N3"/>
    <mergeCell ref="A6:N6"/>
    <mergeCell ref="A18:N18"/>
    <mergeCell ref="B2:I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2</vt:i4>
      </vt:variant>
    </vt:vector>
  </HeadingPairs>
  <TitlesOfParts>
    <vt:vector size="12" baseType="lpstr">
      <vt:lpstr>1. Mérleg</vt:lpstr>
      <vt:lpstr>2. Bevétel funkciói</vt:lpstr>
      <vt:lpstr>3. Bevétel jogcím</vt:lpstr>
      <vt:lpstr>4. Bevételi feladat</vt:lpstr>
      <vt:lpstr>5.Kiadások</vt:lpstr>
      <vt:lpstr>6. Kiadási feladat</vt:lpstr>
      <vt:lpstr>7. Felhalmozási kiadások</vt:lpstr>
      <vt:lpstr>8. Gördülő</vt:lpstr>
      <vt:lpstr>Ei. felhaszn. terv</vt:lpstr>
      <vt:lpstr>közv. tám.</vt:lpstr>
      <vt:lpstr>'2. Bevétel funkciói'!Nyomtatási_terület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2022-02-08T10:43:56Z</cp:lastPrinted>
  <dcterms:created xsi:type="dcterms:W3CDTF">2020-01-17T10:12:12Z</dcterms:created>
  <dcterms:modified xsi:type="dcterms:W3CDTF">2022-02-09T09:19:59Z</dcterms:modified>
</cp:coreProperties>
</file>