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5" windowWidth="11700" windowHeight="6540" tabRatio="727" firstSheet="6" activeTab="13"/>
  </bookViews>
  <sheets>
    <sheet name="ÖSSZEFÜGGÉSEK" sheetId="75" r:id="rId1"/>
    <sheet name="1.1.sz.mell." sheetId="1" r:id="rId2"/>
    <sheet name="1.2.sz.mell." sheetId="108" r:id="rId3"/>
    <sheet name="1.3.sz.mell." sheetId="111" r:id="rId4"/>
    <sheet name="2.1.sz.mell  " sheetId="73" r:id="rId5"/>
    <sheet name="2.2.sz.mell  " sheetId="61" r:id="rId6"/>
    <sheet name="ELLENŐRZÉS-1.sz.2.1.sz.2.2.sz." sheetId="76" r:id="rId7"/>
    <sheet name="3.sz.mell." sheetId="63" r:id="rId8"/>
    <sheet name="4.sz.mell." sheetId="64" r:id="rId9"/>
    <sheet name="5.1. sz. mell" sheetId="3" r:id="rId10"/>
    <sheet name="5.2. sz. mell" sheetId="113" r:id="rId11"/>
    <sheet name="5.3. sz. mell" sheetId="114" r:id="rId12"/>
    <sheet name="1. tájékoztató tábla" sheetId="100" r:id="rId13"/>
    <sheet name="2.Mérleg" sheetId="94" r:id="rId14"/>
    <sheet name="3. tájékoztató tábla" sheetId="106" r:id="rId15"/>
  </sheets>
  <definedNames>
    <definedName name="_xlnm.Print_Titles" localSheetId="9">'5.1. sz. mell'!$1:$6</definedName>
    <definedName name="_xlnm.Print_Titles" localSheetId="10">'5.2. sz. mell'!$1:$6</definedName>
    <definedName name="_xlnm.Print_Titles" localSheetId="11">'5.3. sz. mell'!$1:$6</definedName>
    <definedName name="_xlnm.Print_Area" localSheetId="1">'1.1.sz.mell.'!$A$1:$E$145</definedName>
    <definedName name="_xlnm.Print_Area" localSheetId="2">'1.2.sz.mell.'!$A$1:$E$145</definedName>
    <definedName name="_xlnm.Print_Area" localSheetId="3">'1.3.sz.mell.'!$A$1:$E$146</definedName>
    <definedName name="_xlnm.Print_Area" localSheetId="4">'2.1.sz.mell  '!$A$1:$J$32</definedName>
  </definedNames>
  <calcPr calcId="114210" fullCalcOnLoad="1"/>
</workbook>
</file>

<file path=xl/calcChain.xml><?xml version="1.0" encoding="utf-8"?>
<calcChain xmlns="http://schemas.openxmlformats.org/spreadsheetml/2006/main">
  <c r="E29" i="113"/>
  <c r="D29"/>
  <c r="C29"/>
  <c r="E24" i="63"/>
  <c r="D96" i="108"/>
  <c r="E96"/>
  <c r="E91"/>
  <c r="C96"/>
  <c r="C27"/>
  <c r="D91" i="1"/>
  <c r="E33"/>
  <c r="C27"/>
  <c r="C1" i="106"/>
  <c r="E1" i="114"/>
  <c r="E1" i="113"/>
  <c r="E1" i="3"/>
  <c r="E134" i="114"/>
  <c r="D134"/>
  <c r="C134"/>
  <c r="E133" i="113"/>
  <c r="D133"/>
  <c r="C133"/>
  <c r="E133" i="3"/>
  <c r="D133"/>
  <c r="C133"/>
  <c r="D3" i="63"/>
  <c r="D3" i="64"/>
  <c r="H1"/>
  <c r="H1" i="63"/>
  <c r="B11" i="106"/>
  <c r="B6"/>
  <c r="E140" i="114"/>
  <c r="D140"/>
  <c r="C140"/>
  <c r="E129"/>
  <c r="D129"/>
  <c r="C129"/>
  <c r="E125"/>
  <c r="E145"/>
  <c r="D125"/>
  <c r="D145"/>
  <c r="C125"/>
  <c r="C145"/>
  <c r="E121"/>
  <c r="D121"/>
  <c r="C121"/>
  <c r="E107"/>
  <c r="D107"/>
  <c r="C107"/>
  <c r="E91"/>
  <c r="E124"/>
  <c r="D91"/>
  <c r="D124"/>
  <c r="D146"/>
  <c r="C91"/>
  <c r="C124"/>
  <c r="C146"/>
  <c r="E80"/>
  <c r="D80"/>
  <c r="C80"/>
  <c r="E76"/>
  <c r="D76"/>
  <c r="C76"/>
  <c r="E73"/>
  <c r="D73"/>
  <c r="C73"/>
  <c r="E68"/>
  <c r="D68"/>
  <c r="C68"/>
  <c r="E64"/>
  <c r="E86"/>
  <c r="D64"/>
  <c r="D86"/>
  <c r="C64"/>
  <c r="C86"/>
  <c r="E58"/>
  <c r="D58"/>
  <c r="C58"/>
  <c r="E53"/>
  <c r="D53"/>
  <c r="C53"/>
  <c r="E47"/>
  <c r="D47"/>
  <c r="C47"/>
  <c r="E36"/>
  <c r="D36"/>
  <c r="C36"/>
  <c r="E30"/>
  <c r="D30"/>
  <c r="D29"/>
  <c r="C30"/>
  <c r="E29"/>
  <c r="C29"/>
  <c r="E22"/>
  <c r="D22"/>
  <c r="C22"/>
  <c r="E15"/>
  <c r="D15"/>
  <c r="C15"/>
  <c r="E8"/>
  <c r="E63"/>
  <c r="E87"/>
  <c r="D8"/>
  <c r="D63"/>
  <c r="D87"/>
  <c r="C8"/>
  <c r="C63"/>
  <c r="C87"/>
  <c r="E139" i="113"/>
  <c r="D139"/>
  <c r="C139"/>
  <c r="E128"/>
  <c r="D128"/>
  <c r="C128"/>
  <c r="E124"/>
  <c r="E144"/>
  <c r="D124"/>
  <c r="D144"/>
  <c r="C124"/>
  <c r="C144"/>
  <c r="E120"/>
  <c r="D120"/>
  <c r="C120"/>
  <c r="E106"/>
  <c r="D106"/>
  <c r="C106"/>
  <c r="E90"/>
  <c r="E123"/>
  <c r="E145"/>
  <c r="D90"/>
  <c r="D123"/>
  <c r="D145"/>
  <c r="C90"/>
  <c r="C123"/>
  <c r="C145"/>
  <c r="E79"/>
  <c r="D79"/>
  <c r="C79"/>
  <c r="E75"/>
  <c r="D75"/>
  <c r="C75"/>
  <c r="E72"/>
  <c r="D72"/>
  <c r="D85"/>
  <c r="C72"/>
  <c r="E67"/>
  <c r="D67"/>
  <c r="C67"/>
  <c r="E63"/>
  <c r="E85"/>
  <c r="D63"/>
  <c r="C63"/>
  <c r="C85"/>
  <c r="E57"/>
  <c r="D57"/>
  <c r="C57"/>
  <c r="E52"/>
  <c r="D52"/>
  <c r="C52"/>
  <c r="E46"/>
  <c r="D46"/>
  <c r="C46"/>
  <c r="E35"/>
  <c r="D35"/>
  <c r="C35"/>
  <c r="D28"/>
  <c r="E28"/>
  <c r="C28"/>
  <c r="E21"/>
  <c r="D21"/>
  <c r="C21"/>
  <c r="E14"/>
  <c r="D14"/>
  <c r="D62"/>
  <c r="D86"/>
  <c r="C14"/>
  <c r="E8"/>
  <c r="D8"/>
  <c r="C8"/>
  <c r="C62"/>
  <c r="C86"/>
  <c r="D90" i="3"/>
  <c r="E90"/>
  <c r="D106"/>
  <c r="E106"/>
  <c r="D120"/>
  <c r="E120"/>
  <c r="D123"/>
  <c r="E123"/>
  <c r="D124"/>
  <c r="D144"/>
  <c r="D145"/>
  <c r="E124"/>
  <c r="E144"/>
  <c r="D128"/>
  <c r="E128"/>
  <c r="D139"/>
  <c r="E139"/>
  <c r="C90"/>
  <c r="C123"/>
  <c r="C106"/>
  <c r="C120"/>
  <c r="C139"/>
  <c r="C128"/>
  <c r="C124"/>
  <c r="C144"/>
  <c r="D8"/>
  <c r="E8"/>
  <c r="D14"/>
  <c r="E14"/>
  <c r="D21"/>
  <c r="E21"/>
  <c r="D29"/>
  <c r="D28"/>
  <c r="E29"/>
  <c r="E28"/>
  <c r="E62"/>
  <c r="E86"/>
  <c r="D35"/>
  <c r="E35"/>
  <c r="D46"/>
  <c r="E46"/>
  <c r="D52"/>
  <c r="E52"/>
  <c r="D57"/>
  <c r="E57"/>
  <c r="D63"/>
  <c r="E63"/>
  <c r="D67"/>
  <c r="E67"/>
  <c r="D72"/>
  <c r="E72"/>
  <c r="D75"/>
  <c r="E75"/>
  <c r="D79"/>
  <c r="E79"/>
  <c r="D85"/>
  <c r="E85"/>
  <c r="C79"/>
  <c r="C75"/>
  <c r="C72"/>
  <c r="C67"/>
  <c r="C63"/>
  <c r="C57"/>
  <c r="C52"/>
  <c r="C46"/>
  <c r="C35"/>
  <c r="C29"/>
  <c r="C28"/>
  <c r="C21"/>
  <c r="C14"/>
  <c r="C8"/>
  <c r="G3" i="63"/>
  <c r="G3" i="64"/>
  <c r="F3" i="63"/>
  <c r="F3" i="64"/>
  <c r="E3" i="63"/>
  <c r="E3" i="64"/>
  <c r="C3" i="1"/>
  <c r="J1" i="61"/>
  <c r="A34" i="75"/>
  <c r="A34" i="76"/>
  <c r="A28" i="75"/>
  <c r="A28" i="76"/>
  <c r="A22" i="75"/>
  <c r="A22" i="76"/>
  <c r="A16" i="75"/>
  <c r="A16" i="76"/>
  <c r="A10" i="75"/>
  <c r="A10" i="76"/>
  <c r="A4"/>
  <c r="H17" i="61"/>
  <c r="I17"/>
  <c r="I31"/>
  <c r="H30"/>
  <c r="H31"/>
  <c r="D32" i="76"/>
  <c r="I30" i="61"/>
  <c r="D37" i="76"/>
  <c r="H33" i="61"/>
  <c r="I33"/>
  <c r="G33"/>
  <c r="G30"/>
  <c r="G17"/>
  <c r="G31"/>
  <c r="C91" i="1"/>
  <c r="D17" i="61"/>
  <c r="H32"/>
  <c r="E17"/>
  <c r="D18"/>
  <c r="D30"/>
  <c r="D31"/>
  <c r="E18"/>
  <c r="E30"/>
  <c r="E31"/>
  <c r="D24"/>
  <c r="E24"/>
  <c r="D33"/>
  <c r="E33"/>
  <c r="C33"/>
  <c r="C24"/>
  <c r="C30"/>
  <c r="C31"/>
  <c r="C17"/>
  <c r="H18" i="73"/>
  <c r="D30" i="76"/>
  <c r="B30"/>
  <c r="E30"/>
  <c r="I18" i="73"/>
  <c r="D36" i="76"/>
  <c r="H27" i="73"/>
  <c r="D31" i="76"/>
  <c r="I27" i="73"/>
  <c r="G27"/>
  <c r="D25" i="76"/>
  <c r="G18" i="73"/>
  <c r="D24" i="76"/>
  <c r="D18" i="73"/>
  <c r="D12" i="76"/>
  <c r="E18" i="73"/>
  <c r="D19"/>
  <c r="D27"/>
  <c r="E19"/>
  <c r="E27"/>
  <c r="D24"/>
  <c r="E24"/>
  <c r="C24"/>
  <c r="C19"/>
  <c r="C27"/>
  <c r="C18"/>
  <c r="D6" i="76"/>
  <c r="E140" i="111"/>
  <c r="D140"/>
  <c r="C140"/>
  <c r="E135"/>
  <c r="D135"/>
  <c r="C135"/>
  <c r="E130"/>
  <c r="D130"/>
  <c r="C130"/>
  <c r="E126"/>
  <c r="E145"/>
  <c r="E151"/>
  <c r="D126"/>
  <c r="D145"/>
  <c r="C126"/>
  <c r="C145"/>
  <c r="E122"/>
  <c r="D122"/>
  <c r="C122"/>
  <c r="E108"/>
  <c r="E92"/>
  <c r="E125"/>
  <c r="E146"/>
  <c r="D108"/>
  <c r="C108"/>
  <c r="C92"/>
  <c r="C125"/>
  <c r="D92"/>
  <c r="D125"/>
  <c r="D146"/>
  <c r="E78"/>
  <c r="D78"/>
  <c r="C78"/>
  <c r="E74"/>
  <c r="D74"/>
  <c r="C74"/>
  <c r="E71"/>
  <c r="D71"/>
  <c r="C71"/>
  <c r="E66"/>
  <c r="D66"/>
  <c r="C66"/>
  <c r="E62"/>
  <c r="E84"/>
  <c r="D62"/>
  <c r="D84"/>
  <c r="D151"/>
  <c r="C62"/>
  <c r="C84"/>
  <c r="C151"/>
  <c r="E56"/>
  <c r="D56"/>
  <c r="C56"/>
  <c r="E51"/>
  <c r="D51"/>
  <c r="C51"/>
  <c r="E45"/>
  <c r="D45"/>
  <c r="C45"/>
  <c r="E34"/>
  <c r="D34"/>
  <c r="C34"/>
  <c r="E28"/>
  <c r="D28"/>
  <c r="D27"/>
  <c r="C28"/>
  <c r="E27"/>
  <c r="C27"/>
  <c r="E20"/>
  <c r="D20"/>
  <c r="C20"/>
  <c r="E13"/>
  <c r="D13"/>
  <c r="C13"/>
  <c r="E6"/>
  <c r="E61"/>
  <c r="D6"/>
  <c r="D61"/>
  <c r="C6"/>
  <c r="C61"/>
  <c r="C85"/>
  <c r="E139" i="108"/>
  <c r="D139"/>
  <c r="C139"/>
  <c r="E134"/>
  <c r="D134"/>
  <c r="D144"/>
  <c r="C134"/>
  <c r="E129"/>
  <c r="D129"/>
  <c r="C129"/>
  <c r="E125"/>
  <c r="E144"/>
  <c r="D125"/>
  <c r="C125"/>
  <c r="C144"/>
  <c r="C145"/>
  <c r="E121"/>
  <c r="D121"/>
  <c r="C121"/>
  <c r="E107"/>
  <c r="D107"/>
  <c r="C107"/>
  <c r="D91"/>
  <c r="D124"/>
  <c r="D145"/>
  <c r="C91"/>
  <c r="E77"/>
  <c r="D77"/>
  <c r="C77"/>
  <c r="E73"/>
  <c r="D73"/>
  <c r="C73"/>
  <c r="E70"/>
  <c r="D70"/>
  <c r="C70"/>
  <c r="C83"/>
  <c r="E65"/>
  <c r="D65"/>
  <c r="C65"/>
  <c r="E61"/>
  <c r="E83"/>
  <c r="E150"/>
  <c r="D61"/>
  <c r="D83"/>
  <c r="D150"/>
  <c r="C61"/>
  <c r="E55"/>
  <c r="D55"/>
  <c r="C55"/>
  <c r="E50"/>
  <c r="D50"/>
  <c r="C50"/>
  <c r="E44"/>
  <c r="D44"/>
  <c r="C44"/>
  <c r="E33"/>
  <c r="D33"/>
  <c r="C33"/>
  <c r="E27"/>
  <c r="D27"/>
  <c r="D26"/>
  <c r="C26"/>
  <c r="E26"/>
  <c r="E19"/>
  <c r="D19"/>
  <c r="C19"/>
  <c r="E12"/>
  <c r="E60"/>
  <c r="D12"/>
  <c r="C12"/>
  <c r="C60"/>
  <c r="E6"/>
  <c r="D6"/>
  <c r="D60"/>
  <c r="C6"/>
  <c r="E91" i="1"/>
  <c r="D107"/>
  <c r="E107"/>
  <c r="D121"/>
  <c r="E121"/>
  <c r="D125"/>
  <c r="E125"/>
  <c r="E144"/>
  <c r="B37" i="76"/>
  <c r="E37"/>
  <c r="D129" i="1"/>
  <c r="E129"/>
  <c r="D134"/>
  <c r="D144"/>
  <c r="B31" i="76"/>
  <c r="E31"/>
  <c r="E134" i="1"/>
  <c r="D139"/>
  <c r="E139"/>
  <c r="C139"/>
  <c r="C134"/>
  <c r="C129"/>
  <c r="C125"/>
  <c r="C144"/>
  <c r="B25" i="76"/>
  <c r="E25"/>
  <c r="C121" i="1"/>
  <c r="C107"/>
  <c r="C88"/>
  <c r="D27"/>
  <c r="E27"/>
  <c r="E26"/>
  <c r="E60"/>
  <c r="D12"/>
  <c r="D60"/>
  <c r="E12"/>
  <c r="D19"/>
  <c r="E19"/>
  <c r="D26"/>
  <c r="D33"/>
  <c r="D44"/>
  <c r="E44"/>
  <c r="D50"/>
  <c r="E50"/>
  <c r="D55"/>
  <c r="E55"/>
  <c r="D61"/>
  <c r="D83"/>
  <c r="E61"/>
  <c r="D65"/>
  <c r="E65"/>
  <c r="D70"/>
  <c r="E70"/>
  <c r="D73"/>
  <c r="E73"/>
  <c r="D77"/>
  <c r="E77"/>
  <c r="C77"/>
  <c r="C73"/>
  <c r="C70"/>
  <c r="C65"/>
  <c r="C61"/>
  <c r="C83"/>
  <c r="C55"/>
  <c r="C50"/>
  <c r="C44"/>
  <c r="C33"/>
  <c r="C19"/>
  <c r="C12"/>
  <c r="C6" i="106"/>
  <c r="C11"/>
  <c r="E36" i="100"/>
  <c r="D36"/>
  <c r="G5" i="64"/>
  <c r="G24"/>
  <c r="G6"/>
  <c r="G7"/>
  <c r="G8"/>
  <c r="G9"/>
  <c r="G10"/>
  <c r="G11"/>
  <c r="G12"/>
  <c r="G13"/>
  <c r="G14"/>
  <c r="G15"/>
  <c r="G16"/>
  <c r="G17"/>
  <c r="G18"/>
  <c r="G19"/>
  <c r="G20"/>
  <c r="G21"/>
  <c r="G22"/>
  <c r="G23"/>
  <c r="F24"/>
  <c r="E24"/>
  <c r="D24"/>
  <c r="B24"/>
  <c r="F24" i="63"/>
  <c r="G6"/>
  <c r="G7"/>
  <c r="G8"/>
  <c r="G9"/>
  <c r="G10"/>
  <c r="G11"/>
  <c r="G12"/>
  <c r="G13"/>
  <c r="G14"/>
  <c r="G15"/>
  <c r="G16"/>
  <c r="G17"/>
  <c r="G18"/>
  <c r="G19"/>
  <c r="G20"/>
  <c r="G21"/>
  <c r="G22"/>
  <c r="G23"/>
  <c r="G5"/>
  <c r="G24"/>
  <c r="B24"/>
  <c r="D24"/>
  <c r="J1" i="73"/>
  <c r="I32" i="61"/>
  <c r="D18" i="76"/>
  <c r="I29" i="73"/>
  <c r="H28"/>
  <c r="E32" i="61"/>
  <c r="D32"/>
  <c r="C32"/>
  <c r="C85" i="3"/>
  <c r="E62" i="113"/>
  <c r="E86"/>
  <c r="C62" i="3"/>
  <c r="C86"/>
  <c r="G32" i="61"/>
  <c r="C28" i="73"/>
  <c r="D8" i="76"/>
  <c r="D7"/>
  <c r="I28" i="73"/>
  <c r="C29"/>
  <c r="E124" i="108"/>
  <c r="E145"/>
  <c r="C124"/>
  <c r="C124" i="1"/>
  <c r="E124"/>
  <c r="E145"/>
  <c r="B38" i="76"/>
  <c r="D124" i="1"/>
  <c r="D145"/>
  <c r="B32" i="76"/>
  <c r="E32"/>
  <c r="E83" i="1"/>
  <c r="B19" i="76"/>
  <c r="C60" i="1"/>
  <c r="B6" i="76"/>
  <c r="E6"/>
  <c r="B36"/>
  <c r="E36"/>
  <c r="C149" i="1"/>
  <c r="B7" i="76"/>
  <c r="E7"/>
  <c r="C150" i="1"/>
  <c r="B13" i="76"/>
  <c r="D150" i="1"/>
  <c r="D149"/>
  <c r="B12" i="76"/>
  <c r="E12"/>
  <c r="D84" i="1"/>
  <c r="B14" i="76"/>
  <c r="D85" i="111"/>
  <c r="D150"/>
  <c r="E28" i="73"/>
  <c r="D19" i="76"/>
  <c r="E149" i="1"/>
  <c r="B18" i="76"/>
  <c r="E18"/>
  <c r="E84" i="1"/>
  <c r="B20" i="76"/>
  <c r="D84" i="108"/>
  <c r="D149"/>
  <c r="C149"/>
  <c r="C84"/>
  <c r="E149"/>
  <c r="E84"/>
  <c r="E85" i="111"/>
  <c r="E150"/>
  <c r="C146"/>
  <c r="C150"/>
  <c r="D13" i="76"/>
  <c r="D28" i="73"/>
  <c r="E145" i="3"/>
  <c r="E19" i="76"/>
  <c r="C145" i="1"/>
  <c r="B26" i="76"/>
  <c r="D38"/>
  <c r="E38"/>
  <c r="C150" i="108"/>
  <c r="D62" i="3"/>
  <c r="D86"/>
  <c r="C145"/>
  <c r="E146" i="114"/>
  <c r="C84" i="1"/>
  <c r="B8" i="76"/>
  <c r="E8"/>
  <c r="B24"/>
  <c r="E24"/>
  <c r="E150" i="1"/>
  <c r="D29" i="73"/>
  <c r="E29"/>
  <c r="H29"/>
  <c r="G29"/>
  <c r="G30"/>
  <c r="G28"/>
  <c r="E4"/>
  <c r="C4"/>
  <c r="D4"/>
  <c r="C3" i="108"/>
  <c r="C88"/>
  <c r="C3" i="111"/>
  <c r="C89"/>
  <c r="H4" i="61"/>
  <c r="H4" i="73"/>
  <c r="D4" i="61"/>
  <c r="I4" i="73"/>
  <c r="I4" i="61"/>
  <c r="E4"/>
  <c r="C4"/>
  <c r="G4" i="73"/>
  <c r="G4" i="61"/>
  <c r="D26" i="76"/>
  <c r="C30" i="73"/>
  <c r="D14" i="76"/>
  <c r="D30" i="73"/>
  <c r="H30"/>
  <c r="D20" i="76"/>
  <c r="I30" i="73"/>
  <c r="E30"/>
  <c r="E14" i="76"/>
  <c r="E13"/>
  <c r="E26"/>
  <c r="E20"/>
</calcChain>
</file>

<file path=xl/sharedStrings.xml><?xml version="1.0" encoding="utf-8"?>
<sst xmlns="http://schemas.openxmlformats.org/spreadsheetml/2006/main" count="2449" uniqueCount="769">
  <si>
    <t>II. Felhalmozási célú bevételek és kiadások mérlege
(Önkormányzati szinten)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</si>
  <si>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</si>
  <si>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</si>
  <si>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</si>
  <si>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</si>
  <si>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</si>
  <si>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</si>
  <si>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</si>
  <si>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</si>
  <si>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</si>
  <si>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</si>
  <si>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</si>
  <si>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</si>
  <si>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</si>
  <si>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</si>
  <si>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</si>
  <si>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</si>
  <si>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</si>
  <si>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</si>
  <si>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</si>
  <si>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</si>
  <si>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</si>
  <si>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</si>
  <si>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</si>
  <si>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</si>
  <si>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</si>
  <si>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</si>
  <si>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</si>
  <si>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Száma</t>
  </si>
  <si>
    <t>Közfoglalkoztatottak létszáma (fő)</t>
  </si>
  <si>
    <t>Önkormányzat</t>
  </si>
  <si>
    <t xml:space="preserve">   Költségvetési maradvány igénybevétele </t>
  </si>
  <si>
    <t xml:space="preserve">   Vállalkozási maradvány igénybevétele </t>
  </si>
  <si>
    <t>Beruházások</t>
  </si>
  <si>
    <t>Ezer forintban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</si>
  <si>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</si>
  <si>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</si>
  <si>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</si>
  <si>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</si>
  <si>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</si>
  <si>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</si>
  <si>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</si>
  <si>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</si>
  <si>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</si>
  <si>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</si>
  <si>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</si>
  <si>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</si>
  <si>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</si>
  <si>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</si>
  <si>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</si>
  <si>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</si>
  <si>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</si>
  <si>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</si>
  <si>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</si>
  <si>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</si>
  <si>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Kiadási jogcím</t>
  </si>
  <si>
    <t>Eredeti előirányzat</t>
  </si>
  <si>
    <t>Módosított előirányzat</t>
  </si>
  <si>
    <t>Teljesítés</t>
  </si>
  <si>
    <t>31.</t>
  </si>
  <si>
    <t>Ezer forintban!</t>
  </si>
  <si>
    <t>Támogatott szervezet neve</t>
  </si>
  <si>
    <t>Támogatás célja</t>
  </si>
  <si>
    <t>Tervezett 
(E Ft)</t>
  </si>
  <si>
    <t>Tényleges 
(E Ft)</t>
  </si>
  <si>
    <t>32.</t>
  </si>
  <si>
    <t>33.</t>
  </si>
  <si>
    <t>ESZKÖZÖK</t>
  </si>
  <si>
    <t>FORRÁSOK</t>
  </si>
  <si>
    <t>PÉNZESZKÖZÖK VÁLTOZÁSÁNAK LEVEZETÉSE</t>
  </si>
  <si>
    <t>Összeg  ( E Ft )</t>
  </si>
  <si>
    <r>
      <t xml:space="preserve"> </t>
    </r>
    <r>
      <rPr>
        <sz val="10"/>
        <rFont val="Times New Roman CE"/>
        <family val="1"/>
        <charset val="238"/>
      </rPr>
      <t>Bankszámlák egyenlege</t>
    </r>
  </si>
  <si>
    <r>
      <t xml:space="preserve"> </t>
    </r>
    <r>
      <rPr>
        <sz val="10"/>
        <rFont val="Times New Roman CE"/>
        <family val="1"/>
        <charset val="238"/>
      </rPr>
      <t>Pénztárak és betétkönyvek egyenlege</t>
    </r>
  </si>
  <si>
    <t>Bevételek   ( + )</t>
  </si>
  <si>
    <t>Kiadások    ( - )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</si>
  <si>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</si>
  <si>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</si>
  <si>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</si>
  <si>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</si>
  <si>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</si>
  <si>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központosított előirányzatok</t>
  </si>
  <si>
    <t>Helyi önkormányzatok kiegészítő támogatásai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</si>
  <si>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</si>
  <si>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</si>
  <si>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</si>
  <si>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Működési célú visszatérítendő támogatások, kölcsönök visszatérülése </t>
  </si>
  <si>
    <t>Működési célú visszatérítendő támogatások, kölcsönök igénybevétele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</si>
  <si>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</si>
  <si>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</si>
  <si>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</si>
  <si>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</si>
  <si>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</si>
  <si>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Felhalmozási célú visszatérítendő támogatások, kölcsönök visszatérülése</t>
  </si>
  <si>
    <t>Felhalmozási célú visszatérítendő támogatások, kölcsönök igénybevétele</t>
  </si>
  <si>
    <t>Egyéb felhalmozási célú támogatások bevételei</t>
  </si>
  <si>
    <t>3.5.-ből EU-s támogatás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</si>
  <si>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</si>
  <si>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</si>
  <si>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</si>
  <si>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</si>
  <si>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</si>
  <si>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</si>
  <si>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</si>
  <si>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</si>
  <si>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</si>
  <si>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</si>
  <si>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</si>
  <si>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</si>
  <si>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</si>
  <si>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Működési bevételek (5.1.+…+ 5.10.)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</si>
  <si>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</si>
  <si>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</si>
  <si>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</si>
  <si>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</si>
  <si>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</si>
  <si>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</si>
  <si>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</si>
  <si>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</si>
  <si>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</si>
  <si>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</si>
  <si>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</si>
  <si>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</si>
  <si>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</si>
  <si>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Immateriális javak értékesítése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</si>
  <si>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</si>
  <si>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</si>
  <si>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</si>
  <si>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</si>
  <si>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</si>
  <si>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</si>
  <si>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</si>
  <si>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</si>
  <si>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</si>
  <si>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</si>
  <si>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</si>
  <si>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</si>
  <si>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</si>
  <si>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</si>
  <si>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Felhalmozási célú átvett pénzeszközök (8.1.+8.2.+8.3.)</t>
  </si>
  <si>
    <t>Felhalm. célú garancia- és kezességvállalásból megtérülések ÁH-n kívülről</t>
  </si>
  <si>
    <t>Felhalm. célú visszatérítendő támogatások, kölcsönök visszatér. ÁH-n kívülről</t>
  </si>
  <si>
    <t>Egyéb felhalmozási célú átvett pénzeszköz</t>
  </si>
  <si>
    <t>8.4.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</si>
  <si>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</si>
  <si>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</si>
  <si>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</si>
  <si>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</si>
  <si>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</si>
  <si>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</si>
  <si>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</si>
  <si>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</si>
  <si>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</si>
  <si>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</si>
  <si>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</si>
  <si>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</si>
  <si>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</si>
  <si>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</si>
  <si>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</si>
  <si>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</si>
  <si>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</si>
  <si>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</si>
  <si>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</si>
  <si>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</si>
  <si>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</si>
  <si>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</si>
  <si>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</si>
  <si>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</si>
  <si>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</si>
  <si>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</si>
  <si>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</si>
  <si>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</si>
  <si>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</si>
  <si>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</si>
  <si>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</si>
  <si>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</si>
  <si>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</si>
  <si>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</si>
  <si>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</si>
  <si>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</si>
  <si>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</si>
  <si>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</si>
  <si>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</si>
  <si>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</si>
  <si>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</si>
  <si>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</si>
  <si>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</si>
  <si>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</si>
  <si>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</si>
  <si>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</si>
  <si>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</si>
  <si>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</si>
  <si>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A</t>
  </si>
  <si>
    <t>B</t>
  </si>
  <si>
    <t>C</t>
  </si>
  <si>
    <t>D</t>
  </si>
  <si>
    <t>E</t>
  </si>
  <si>
    <t xml:space="preserve">   Rövid lejáratú  hitelek, kölcsönök felvétele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</si>
  <si>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</si>
  <si>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</si>
  <si>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</si>
  <si>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</si>
  <si>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</si>
  <si>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</si>
  <si>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</si>
  <si>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</si>
  <si>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</si>
  <si>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</si>
  <si>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</si>
  <si>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</si>
  <si>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</si>
  <si>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</si>
  <si>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2.1.-ből EU-s forrásból megvalósuló beruházás</t>
  </si>
  <si>
    <t>2.3.-ból EU-s forrásból megvalósuló felújítás</t>
  </si>
  <si>
    <t>2.5.-ből        - Garancia- és kezességvállalásból kifizetés ÁH-n belülre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</si>
  <si>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</si>
  <si>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</si>
  <si>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</si>
  <si>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</si>
  <si>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</si>
  <si>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</si>
  <si>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</si>
  <si>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</si>
  <si>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</si>
  <si>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</si>
  <si>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</si>
  <si>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</si>
  <si>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</si>
  <si>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</si>
  <si>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</si>
  <si>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</si>
  <si>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</si>
  <si>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</si>
  <si>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</si>
  <si>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</si>
  <si>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</si>
  <si>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</si>
  <si>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</si>
  <si>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</si>
  <si>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</si>
  <si>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</si>
  <si>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</si>
  <si>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</si>
  <si>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</si>
  <si>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</si>
  <si>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</si>
  <si>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</si>
  <si>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</si>
  <si>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</si>
  <si>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Önkormányzatok működési támogatásai</t>
  </si>
  <si>
    <t>Működési célú támogatások államháztartáson belülről</t>
  </si>
  <si>
    <t>2.-ból EU-s támogatás</t>
  </si>
  <si>
    <t>Működési célú átvett pénzeszközök</t>
  </si>
  <si>
    <t>Költségvetési bevételek összesen (1.+2.+4.+5.+7.+…+12.)</t>
  </si>
  <si>
    <t>Hiány belső finanszírozásának bevételei (15.+…+18. )</t>
  </si>
  <si>
    <t xml:space="preserve">Hiány külső finanszírozásának bevételei (20.+…+21.) </t>
  </si>
  <si>
    <t xml:space="preserve">   Likviditási célú hitelek, kölcsönök felvétele</t>
  </si>
  <si>
    <t xml:space="preserve">   Értékpapírok bevételei</t>
  </si>
  <si>
    <t>Működési célú finanszírozási bevételek összesen (14.+19.)</t>
  </si>
  <si>
    <t>BEVÉTEL ÖSSZESEN (13.+22.)</t>
  </si>
  <si>
    <t>Költségvetési kiadások összesen (1.+...+12.)</t>
  </si>
  <si>
    <t>Likviditási célú hitelek törlesztése</t>
  </si>
  <si>
    <t>Működési célú finanszírozási kiadások összesen (14.+...+21.)</t>
  </si>
  <si>
    <t>KIADÁSOK ÖSSZESEN (13.+22.)</t>
  </si>
  <si>
    <t>Felhalmozási célú támogatások államháztartáson belülről</t>
  </si>
  <si>
    <t>1.-ből EU-s támogatás</t>
  </si>
  <si>
    <t>Felhalmozási bevételek</t>
  </si>
  <si>
    <t>Felhalmozási célú átvett pénzeszközök átvétele</t>
  </si>
  <si>
    <t>4.-ből EU-s támogatás (közvetlen)</t>
  </si>
  <si>
    <t>Egyéb felhalmozási célú bevételek</t>
  </si>
  <si>
    <t>Költségvetési bevételek összesen: (1.+3.+4.+6.+…+11.)</t>
  </si>
  <si>
    <t>Felhalmozási célú finanszírozási bevételek összesen (13.+19.)</t>
  </si>
  <si>
    <t>BEVÉTEL ÖSSZESEN (12+25)</t>
  </si>
  <si>
    <t>F</t>
  </si>
  <si>
    <t>G</t>
  </si>
  <si>
    <t>H</t>
  </si>
  <si>
    <t>I</t>
  </si>
  <si>
    <t>1.-ből EU-s forrásból megvalósuló beruházás</t>
  </si>
  <si>
    <t>3.-ból EU-s forrásból megvalósuló felújítás</t>
  </si>
  <si>
    <t>Költségvetési kiadások összesen: (1.+3.+5.+...+11.)</t>
  </si>
  <si>
    <t>Pénzügyi lízing kiadásai</t>
  </si>
  <si>
    <t>KIADÁSOK ÖSSZESEN (12+25)</t>
  </si>
  <si>
    <t>Felhalmozási célú finanszírozási kiadások összesen (13.+...+24.)</t>
  </si>
  <si>
    <t>1. sz. melléklet Kiadások táblázat C. oszlop 9 sora =</t>
  </si>
  <si>
    <t>1. sz. melléklet Kiadások táblázat D. oszlop 9 sora =</t>
  </si>
  <si>
    <t>1. sz. melléklet Kiadások táblázat E. oszlop 9 sora =</t>
  </si>
  <si>
    <t>1. sz. melléklet Bevételek táblázat C. oszlop 9 sora =</t>
  </si>
  <si>
    <t>2.1. számú melléklet C. oszlop 13. sor + 2.2. számú melléklet C. oszlop 12. sor</t>
  </si>
  <si>
    <t>1. sz. melléklet Bevételek táblázat C. oszlop 16 sora =</t>
  </si>
  <si>
    <t>2.1. számú melléklet C. oszlop 22. sor + 2.2. számú melléklet C. oszlop 25. sor</t>
  </si>
  <si>
    <t>1. sz. melléklet Bevételek táblázat C. oszlop 17 sora =</t>
  </si>
  <si>
    <t>2.1. számú melléklet C. oszlop 23. sor + 2.2. számú melléklet C. oszlop 26. sor</t>
  </si>
  <si>
    <t>1. sz. melléklet Bevételek táblázat D. oszlop 9 sora =</t>
  </si>
  <si>
    <t>1. sz. melléklet Bevételek táblázat D. oszlop 16 sora =</t>
  </si>
  <si>
    <t>1. sz. melléklet Bevételek táblázat D. oszlop 17 sora =</t>
  </si>
  <si>
    <t>1. sz. melléklet Bevételek táblázat E. oszlop 9 sora =</t>
  </si>
  <si>
    <t>1. sz. melléklet Bevételek táblázat E. oszlop 16 sora =</t>
  </si>
  <si>
    <t>1. sz. melléklet Bevételek táblázat E. oszlop 17 sora =</t>
  </si>
  <si>
    <t>2.1. számú melléklet D. oszlop 13. sor + 2.2. számú melléklet D. oszlop 12. sor</t>
  </si>
  <si>
    <t>2.1. számú melléklet D. oszlop 22. sor + 2.2. számú melléklet D. oszlop 25. sor</t>
  </si>
  <si>
    <t>2.1. számú melléklet D. oszlop 23. sor + 2.2. számú melléklet D. oszlop 26. sor</t>
  </si>
  <si>
    <t>2.1. számú melléklet E. oszlop 13. sor + 2.2. számú melléklet E. oszlop 12. sor</t>
  </si>
  <si>
    <t>2.1. számú melléklet E. oszlop 22. sor + 2.2. számú melléklet E. oszlop 25. sor</t>
  </si>
  <si>
    <t>2.1. számú melléklet E. oszlop 23. sor + 2.2. számú melléklet E. oszlop 26. sor</t>
  </si>
  <si>
    <t>1. sz. melléklet Kiadások táblázat C. oszlop 4 sora =</t>
  </si>
  <si>
    <t>1. sz. melléklet Kiadások táblázat C. oszlop 10 sora =</t>
  </si>
  <si>
    <t>1. sz. melléklet Kiadások táblázat D. oszlop 4 sora =</t>
  </si>
  <si>
    <t>1. sz. melléklet Kiadások táblázat D. oszlop 10 sora =</t>
  </si>
  <si>
    <t>1. sz. melléklet Kiadások táblázat E. oszlop 4 sora =</t>
  </si>
  <si>
    <t>1. sz. melléklet Kiadások táblázat E. oszlop 10 sora =</t>
  </si>
  <si>
    <t>2.1. számú melléklet G. oszlop 13. sor + 2.2. számú melléklet G. oszlop 12. sor</t>
  </si>
  <si>
    <t>2.1. számú melléklet G. oszlop 22. sor + 2.2. számú melléklet G. oszlop 25. sor</t>
  </si>
  <si>
    <t>2.1. számú melléklet G. oszlop 23. sor + 2.2. számú melléklet G. oszlop 26. sor</t>
  </si>
  <si>
    <t>2.1. számú melléklet H. oszlop 23. sor + 2.2. számú melléklet H. oszlop 26. sor</t>
  </si>
  <si>
    <t>2.1. számú melléklet H. oszlop 22. sor + 2.2. számú melléklet H. oszlop 25. sor</t>
  </si>
  <si>
    <t>2.1. számú melléklet I. oszlop 23. sor + 2.2. számú melléklet I. oszlop 26. sor</t>
  </si>
  <si>
    <t>2.1. számú melléklet I. oszlop 22. sor + 2.2. számú melléklet I. oszlop 25. sor</t>
  </si>
  <si>
    <t>2.1. számú melléklet H. oszlop 13. sor + 2.2. számú melléklet H. oszlop 12. sor</t>
  </si>
  <si>
    <t>2.1. számú melléklet I. oszlop 13. sor + 2.2. számú melléklet I. oszlop 12. sor</t>
  </si>
  <si>
    <t>G=(D+F)</t>
  </si>
  <si>
    <t>Összes bevétel, kiadás</t>
  </si>
  <si>
    <t>Feladat
megnevezése</t>
  </si>
  <si>
    <t xml:space="preserve"> 10.</t>
  </si>
  <si>
    <t>BEVÉTELEK ÖSSZESEN: (9+16)</t>
  </si>
  <si>
    <t>Felhalm. célú visszatérítendő tám., kölcsönök visszatér. ÁH-n kívülről</t>
  </si>
  <si>
    <t>Hitel-, kölcsöntörlesztés államháztartáson kívülre (5.1.+…+5.3.)</t>
  </si>
  <si>
    <t>Külföldi finanszírozás kiadásai (8.1. + … + 8.4.)</t>
  </si>
  <si>
    <t>5.-ből EU-s támogatás</t>
  </si>
  <si>
    <t>7.5.</t>
  </si>
  <si>
    <t>Irányító szervi támogatás folyósítása (intézményfinanszírozás)</t>
  </si>
  <si>
    <t>Belföldi finanszírozás kiadásai (7.1. + … + 7.5.)</t>
  </si>
  <si>
    <t>Éves engedélyezett létszám előirányzat (fő)</t>
  </si>
  <si>
    <t xml:space="preserve">Kötelező feladatok </t>
  </si>
  <si>
    <t>Éves engedélyezett létszám előirányzat  (fő)</t>
  </si>
  <si>
    <t xml:space="preserve">Önként vállalt feladatok </t>
  </si>
  <si>
    <t>#</t>
  </si>
  <si>
    <t>Előző időszak</t>
  </si>
  <si>
    <t>Módosítások</t>
  </si>
  <si>
    <t>Tárgyi időszak</t>
  </si>
  <si>
    <t/>
  </si>
  <si>
    <t>A/I/1        Vagyoni értékű jogok</t>
  </si>
  <si>
    <t>A/I/2        Szellemi termékek</t>
  </si>
  <si>
    <t>A/I/3        Immateriális javak értékhelyesbítése</t>
  </si>
  <si>
    <t>A/I        Immateriális javak (=A/I/1+A/I/2+A/I/3) (04=01+02+03)</t>
  </si>
  <si>
    <t>A/II/1        Ingatlanok és a kapcsolódó vagyoni értékű jogok</t>
  </si>
  <si>
    <t>06</t>
  </si>
  <si>
    <t>A/II/2        Gépek, berendezések, felszerelések, járművek</t>
  </si>
  <si>
    <t>07</t>
  </si>
  <si>
    <t>A/II/3        Tenyészállatok</t>
  </si>
  <si>
    <t>08</t>
  </si>
  <si>
    <t>A/II/4        Beruházások, felújítások</t>
  </si>
  <si>
    <t>09</t>
  </si>
  <si>
    <t>A/II/5        Tárgyi eszközök értékhelyesbítése</t>
  </si>
  <si>
    <t>10</t>
  </si>
  <si>
    <t>A/II        Tárgyi eszközök (=A/II/1+...+A/II/5) (10=05+...+09)</t>
  </si>
  <si>
    <t>11</t>
  </si>
  <si>
    <t>A/III/1        Tartós részesedések (11&gt;=12+13)</t>
  </si>
  <si>
    <t>12</t>
  </si>
  <si>
    <t>A/III/1a        - ebből: tartós részesedések jegybankban</t>
  </si>
  <si>
    <t>13</t>
  </si>
  <si>
    <t>A/III/1b        - ebből: tartós részesedések társulásban</t>
  </si>
  <si>
    <t>14</t>
  </si>
  <si>
    <t>A/III/2        Tartós hitelviszonyt megtestesítő értékpapírok (14&gt;=15+16)</t>
  </si>
  <si>
    <t>15</t>
  </si>
  <si>
    <t>A/III/2a        - ebből: államkötvények</t>
  </si>
  <si>
    <t>16</t>
  </si>
  <si>
    <t>A/III/2b        - ebből: helyi önkormányzatok kötvényei</t>
  </si>
  <si>
    <t>17</t>
  </si>
  <si>
    <t>A/III/3        Befektetett pénzügyi eszközök értékhelyesbítése</t>
  </si>
  <si>
    <t>18</t>
  </si>
  <si>
    <t>A/III        Befektetett pénzügyi eszközök (=A/III/1+A/III/2+A/III/3) (18=11+14+17)</t>
  </si>
  <si>
    <t>19</t>
  </si>
  <si>
    <t>A/IV/1        Koncesszióba, vagyonkezelésbe adott eszközök</t>
  </si>
  <si>
    <t>20</t>
  </si>
  <si>
    <t>A/IV/2        Koncesszióba, vagyonkezelésbe adott eszközök értékhelyesbítése</t>
  </si>
  <si>
    <t>21</t>
  </si>
  <si>
    <t>A/IV        Koncesszióba, vagyonkezelésbe adott eszközök (=A/IV/1+A/IV/2) (21=19+20)</t>
  </si>
  <si>
    <t>22</t>
  </si>
  <si>
    <t>A)        NEMZETI VAGYONBA TARTOZÓ BEFEKTETETT ESZKÖZÖK (=A/I+A/II+A/III+A/IV) (22=04+10+18+21)</t>
  </si>
  <si>
    <t>23</t>
  </si>
  <si>
    <t>B/I/1        Vásárolt készletek</t>
  </si>
  <si>
    <t>24</t>
  </si>
  <si>
    <t>B/I/2        Átsorolt, követelés fejében átvett készletek</t>
  </si>
  <si>
    <t>25</t>
  </si>
  <si>
    <t>B/I/3        Egyéb készletek</t>
  </si>
  <si>
    <t>26</t>
  </si>
  <si>
    <t>B/I/4        Befejezetlen termelés, félkész termékek, késztermékek</t>
  </si>
  <si>
    <t>27</t>
  </si>
  <si>
    <t>B/I/5        Növendék-, hízó és egyéb állatok</t>
  </si>
  <si>
    <t>28</t>
  </si>
  <si>
    <t>B/I        Készletek (=B/I/1+…+B/I/5) (28=23+...+27)</t>
  </si>
  <si>
    <t>29</t>
  </si>
  <si>
    <t>B/II/1        Nem tartós részesedések</t>
  </si>
  <si>
    <t>30</t>
  </si>
  <si>
    <t>B/II/2        Forgatási célú hitelviszonyt megtestesítő értékpapírok (30&gt;=31+...+35)</t>
  </si>
  <si>
    <t>31</t>
  </si>
  <si>
    <t>B/II/2a        - ebből: kárpótlási jegyek</t>
  </si>
  <si>
    <t>32</t>
  </si>
  <si>
    <t>B/II/2b        - ebből: kincstárjegyek</t>
  </si>
  <si>
    <t>33</t>
  </si>
  <si>
    <t>B/II/2c        - ebből: államkötvények</t>
  </si>
  <si>
    <t>34</t>
  </si>
  <si>
    <t>B/II/2d        - ebből: helyi önkormányzatok kötvényei</t>
  </si>
  <si>
    <t>35</t>
  </si>
  <si>
    <t>B/II/2e        - ebből: befektetési jegyek</t>
  </si>
  <si>
    <t>36</t>
  </si>
  <si>
    <t>B/II        Értékpapírok (=B/II/1+B/II/2) (36=29+30)</t>
  </si>
  <si>
    <t>37</t>
  </si>
  <si>
    <t>B)        NEMZETI VAGYONBA TARTOZÓ FORGÓESZKÖZÖK (= B/I+B/II) (37=28+36)</t>
  </si>
  <si>
    <t>38</t>
  </si>
  <si>
    <t>C/I        Hosszú lejáratú betétek</t>
  </si>
  <si>
    <t>39</t>
  </si>
  <si>
    <t>C/II        Pénztárak, csekkek, betétkönyvek</t>
  </si>
  <si>
    <t>40</t>
  </si>
  <si>
    <t>C/III        Forintszámlák</t>
  </si>
  <si>
    <t>41</t>
  </si>
  <si>
    <t>C/IV        Devizaszámlák</t>
  </si>
  <si>
    <t>42</t>
  </si>
  <si>
    <t>C/V        Idegen pénzeszközök</t>
  </si>
  <si>
    <t>43</t>
  </si>
  <si>
    <t>C)        PÉNZESZKÖZÖK (=C/I+…+C/V) (43=38+...+42)</t>
  </si>
  <si>
    <t>44</t>
  </si>
  <si>
    <t>D/I/1        Költségvetési évben esedékes követelések működési célú támogatások bevételeire államháztartáson belülről (44&gt;=45)</t>
  </si>
  <si>
    <t>45</t>
  </si>
  <si>
    <t>D/I/1a        - ebből: költségvetési évben esedékes követelések működési célú visszatérítendő támogatások, kölcsönök visszatérülésére államháztartáson belülről</t>
  </si>
  <si>
    <t>46</t>
  </si>
  <si>
    <t>D/I/2        Költségvetési évben esedékes követelések felhalmozási célú támogatások bevételeire államháztartáson belülről (46&gt;=47)</t>
  </si>
  <si>
    <t>47</t>
  </si>
  <si>
    <t>D/I/2a        - ebből: költségvetési évben esedékes követelések felhalmozási célú visszatérítendő támogatások, kölcsönök visszatérülésére államháztartáson belülről</t>
  </si>
  <si>
    <t>48</t>
  </si>
  <si>
    <t>D/I/3        Költségvetési évben esedékes követelések közhatalmi bevételre</t>
  </si>
  <si>
    <t>49</t>
  </si>
  <si>
    <t>D/I/4        Költségvetési évben esedékes követelések működési bevételre</t>
  </si>
  <si>
    <t>50</t>
  </si>
  <si>
    <t>D/I/5        Költségvetési évben esedékes követelések felhalmozási bevételre</t>
  </si>
  <si>
    <t>51</t>
  </si>
  <si>
    <t>D/I/6        Költségvetési évben esedékes követelések működési célú átvett pénzeszközre (51&gt;=52)</t>
  </si>
  <si>
    <t>52</t>
  </si>
  <si>
    <t>D/I/6a        - ebből: költségvetési évben esedékes követelések működési célú visszatérítendő támogatások, kölcsönök visszatérülésére államháztartáson kívülről</t>
  </si>
  <si>
    <t>53</t>
  </si>
  <si>
    <t>D/I/7        Költségvetési évben esedékes követelések felhalmozási célú átvett pénzeszközre (53&gt;=54)</t>
  </si>
  <si>
    <t>54</t>
  </si>
  <si>
    <t>D/I/7a        - ebből: költségvetési évben esedékes követelések felhalmozási célú visszatérítendő támogatások, kölcsönök visszatérülésére államháztartáson kívülről</t>
  </si>
  <si>
    <t>55</t>
  </si>
  <si>
    <t>D/I/8        Költségvetési évben esedékes követelések finanszírozási bevételekre (55&gt;=56)</t>
  </si>
  <si>
    <t>56</t>
  </si>
  <si>
    <t>D/I/8a        - ebből: költségvetési évben esedékes követelések államháztartáson belüli megelőlegezések törlesztésére</t>
  </si>
  <si>
    <t>57</t>
  </si>
  <si>
    <t>D/I        Költségvetési évben esedékes követelések (=D/I/1+…+D/I/8) (57=44+46+48+...+51+53+55)</t>
  </si>
  <si>
    <t>58</t>
  </si>
  <si>
    <t>D/II/1        Költségvetési évet követően esedékes követelések működési célú támogatások bevételeire államháztartáson belülről (58&gt;=59)</t>
  </si>
  <si>
    <t>59</t>
  </si>
  <si>
    <t>D/II/1a        - ebből: költségvetési évet követően esedékes követelések működési célú visszatérítendő támogatások, kölcsönök visszatérülésére államháztartáson belülről</t>
  </si>
  <si>
    <t>60</t>
  </si>
  <si>
    <t>D/II/2        Költségvetési évet követően esedékes követelések felhalmozási célú támogatások bevételeire államháztartáson belülről (60&gt;=61)</t>
  </si>
  <si>
    <t>61</t>
  </si>
  <si>
    <t>D/II/2a        - ebből: költségvetési évet követően esedékes követelések felhalmozási célú visszatérítendő támogatások, kölcsönök visszatérülésére államháztartáson belülről</t>
  </si>
  <si>
    <t>62</t>
  </si>
  <si>
    <t>D/II/3        Költségvetési évet követően esedékes követelések közhatalmi bevételre</t>
  </si>
  <si>
    <t>63</t>
  </si>
  <si>
    <t>D/II/4        Költségvetési évet követően esedékes követelések működési bevételre</t>
  </si>
  <si>
    <t>64</t>
  </si>
  <si>
    <t>D/II/5        Költségvetési évet követően esedékes követelések felhalmozási bevételre</t>
  </si>
  <si>
    <t>65</t>
  </si>
  <si>
    <t>D/II/6        Költségvetési évet követően esedékes követelések működési célú átvett pénzeszközre (65&gt;=66)</t>
  </si>
  <si>
    <t>66</t>
  </si>
  <si>
    <t>D/II/6a        - ebből: költségvetési évet követően esedékes követelések működési célú visszatérítendő támogatások, kölcsönök visszatérülésére államháztartáson kívülről</t>
  </si>
  <si>
    <t>67</t>
  </si>
  <si>
    <t>D/II/7        Költségvetési évet követően esedékes követelések felhalmozási célú átvett pénzeszközre (67&gt;=68)</t>
  </si>
  <si>
    <t>68</t>
  </si>
  <si>
    <t>D/II/7a        - ebből: költségvetési évet követően esedékes követelések felhalmozási célú visszatérítendő támogatások, kölcsönök visszatérülésére államháztartáson kívülről</t>
  </si>
  <si>
    <t>69</t>
  </si>
  <si>
    <t>D/II/8        Költségvetési évet követően esedékes követelések finanszírozási bevételekre (69&gt;=70)</t>
  </si>
  <si>
    <t>70</t>
  </si>
  <si>
    <t>D/II8a        - ebből: költségvetési évet követően esedékes követelések államháztartáson belüli megelőlegezések törlesztésére</t>
  </si>
  <si>
    <t>71</t>
  </si>
  <si>
    <t>D/II        Költségvetési évet követően esedékes követelések (=D/II/1+…+D/II/8) (71=58+60+62+...+65+67+69)</t>
  </si>
  <si>
    <t>72</t>
  </si>
  <si>
    <t>D/III/1        Adott előlegek (72&gt;=73+...+77)</t>
  </si>
  <si>
    <t>73</t>
  </si>
  <si>
    <t>D/III/1a        - ebből: immateriális javakra adott előlegek</t>
  </si>
  <si>
    <t>74</t>
  </si>
  <si>
    <t>D/III/1b        - ebből: beruházásokra adott előlegek</t>
  </si>
  <si>
    <t>75</t>
  </si>
  <si>
    <t>D/III/1c        - ebből: készletekre adott előlegek</t>
  </si>
  <si>
    <t>76</t>
  </si>
  <si>
    <t>D/III/1d        - ebből: foglalkoztatottaknak adott előlegek</t>
  </si>
  <si>
    <t>77</t>
  </si>
  <si>
    <t>D/III/1e        - ebből: egyéb adott előlegek</t>
  </si>
  <si>
    <t>78</t>
  </si>
  <si>
    <t>D/III/2        Továbbadási célból folyósított támogatások, ellátások elszámolása</t>
  </si>
  <si>
    <t>79</t>
  </si>
  <si>
    <t>D/III/3        Más által beszedett bevételek elszámolása</t>
  </si>
  <si>
    <t>80</t>
  </si>
  <si>
    <t>D/III/4        Forgótőke elszámolása</t>
  </si>
  <si>
    <t>81</t>
  </si>
  <si>
    <t>D/III/5        Vagyonkezelésbe adott eszközökkel kapcsolatos visszapótlási követelés elszámolása</t>
  </si>
  <si>
    <t>82</t>
  </si>
  <si>
    <t>D/III/6        Nem társadalombiztosítás pénzügyi alapjait terhelő kifizetett ellátások megtérítésének elszámolása</t>
  </si>
  <si>
    <t>83</t>
  </si>
  <si>
    <t>D/III/7        Folyósított, megelőlegezett társadalombiztosítási és családtámogatási ellátások elszámolása</t>
  </si>
  <si>
    <t>84</t>
  </si>
  <si>
    <t>D/III        Követelés jellegű sajátos elszámolások (=D/III/1+…+D/III/7) (84=72+78+...+83)</t>
  </si>
  <si>
    <t>85</t>
  </si>
  <si>
    <t>D)        KÖVETELÉSEK (=D/I+D/II+D/III) (85=57+71+84)</t>
  </si>
  <si>
    <t>86</t>
  </si>
  <si>
    <t>E)        EGYÉB SAJÁTOS ESZKÖZOLDALI ELSZÁMOLÁSOK</t>
  </si>
  <si>
    <t>87</t>
  </si>
  <si>
    <t>F/1        Eredményszemléletű bevételek aktív időbeli elhatárolása</t>
  </si>
  <si>
    <t>88</t>
  </si>
  <si>
    <t>F/2        Költségek, ráfordítások aktív időbeli elhatárolása</t>
  </si>
  <si>
    <t>89</t>
  </si>
  <si>
    <t>F/3        Halasztott ráfordítások</t>
  </si>
  <si>
    <t>90</t>
  </si>
  <si>
    <t>F)        AKTÍV IDŐBELI ELHATÁROLÁSOK (=F/1+F/2+F/3) (90=87+...+89)</t>
  </si>
  <si>
    <t>91</t>
  </si>
  <si>
    <t>ESZKÖZÖK ÖSSZESEN (=A+B+C+D+E+F) (91=22+37+43+85+86+90)</t>
  </si>
  <si>
    <t>92</t>
  </si>
  <si>
    <t>G/I        Nemzeti vagyon induláskori értéke</t>
  </si>
  <si>
    <t>93</t>
  </si>
  <si>
    <t>G/II        Nemzeti vagyon változásai</t>
  </si>
  <si>
    <t>94</t>
  </si>
  <si>
    <t>G/III        Egyéb eszközök induláskori értéke és változásai</t>
  </si>
  <si>
    <t>95</t>
  </si>
  <si>
    <t>G/IV        Felhalmozott eredmény</t>
  </si>
  <si>
    <t>96</t>
  </si>
  <si>
    <t>G/V        Eszközök értékhelyesbítésének forrása</t>
  </si>
  <si>
    <t>97</t>
  </si>
  <si>
    <t>G/VI        Mérleg szerinti eredmény</t>
  </si>
  <si>
    <t>98</t>
  </si>
  <si>
    <t>G)        SAJÁT TŐKE (=G/I+…+G/VI) (98=92+...+97)</t>
  </si>
  <si>
    <t>99</t>
  </si>
  <si>
    <t>H/I/1        Költségvetési évben esedékes kötelezettségek személyi juttatásokra</t>
  </si>
  <si>
    <t>100</t>
  </si>
  <si>
    <t>H/I/2        Költségvetési évben esedékes kötelezettségek munkaadókat terhelő járulékokra és szociális hozzájárulási adóra</t>
  </si>
  <si>
    <t>101</t>
  </si>
  <si>
    <t>H/I/3        Költségvetési évben esedékes kötelezettségek dologi kiadásokra</t>
  </si>
  <si>
    <t>102</t>
  </si>
  <si>
    <t>H/I/4        Költségvetési évben esedékes kötelezettségek ellátottak pénzbeli juttatásaira</t>
  </si>
  <si>
    <t>103</t>
  </si>
  <si>
    <t>H/I/5        Költségvetési évben esedékes kötelezettségek egyéb működési célú kiadásokra (103&gt;=104)</t>
  </si>
  <si>
    <t>104</t>
  </si>
  <si>
    <t>H/I/5a        - ebből: költségvetési évben esedékes kötelezettségek működési célú visszatérítendő támogatások, kölcsönök törlesztésére államháztartáson belülre</t>
  </si>
  <si>
    <t>105</t>
  </si>
  <si>
    <t>H/I/6        Költségvetési évben esedékes kötelezettségek beruházásokra</t>
  </si>
  <si>
    <t>106</t>
  </si>
  <si>
    <t>H/I/7        Költségvetési évben esedékes kötelezettségek felújításokra</t>
  </si>
  <si>
    <t>107</t>
  </si>
  <si>
    <t>H/I/8        Költségvetési évben esedékes kötelezettségek egyéb felhalmozási célú kiadásokra (107&gt;=108)</t>
  </si>
  <si>
    <t>108</t>
  </si>
  <si>
    <t>H/I/8a        - ebből: költségvetési évben esedékes kötelezettségek felhalmozási célú visszatérítendő támogatások, kölcsönök törlesztésére államháztartáson belülre</t>
  </si>
  <si>
    <t>109</t>
  </si>
  <si>
    <t>H/I/9        Költségvetési évben esedékes kötelezettségek finanszírozási kiadásokra (109&gt;=110+...+117)</t>
  </si>
  <si>
    <t>110</t>
  </si>
  <si>
    <t>H/I/9a        - ebből: költségvetési évben esedékes kötelezettségek államháztartáson belüli megelőlegezések visszafizetésére</t>
  </si>
  <si>
    <t>111</t>
  </si>
  <si>
    <t>H/I/9b        - ebből: költségvetési évben esedékes kötelezettségek hosszú lejáratú hitelek, kölcsönök törlesztésére</t>
  </si>
  <si>
    <t>112</t>
  </si>
  <si>
    <t>H/I/9c        - ebből: költségvetési évben esedékes kötelezettségek likviditási célú hitelek, kölcsönök törlesztésére pénzügyi vállalkozásoknak</t>
  </si>
  <si>
    <t>113</t>
  </si>
  <si>
    <t>H/I/9d        - ebből: költségvetési évben esedékes kötelezettségek rövid lejáratú hitelek, kölcsönök törlesztésére</t>
  </si>
  <si>
    <t>114</t>
  </si>
  <si>
    <t>H/I/9e        - ebből: költségvetési évben esedékes kötelezettségek külföldi hitelek, kölcsönök törlesztésére</t>
  </si>
  <si>
    <t>115</t>
  </si>
  <si>
    <t>H/I/9f        - ebből: költségvetési évben esedékes kötelezettségek forgatási célú belföldi értékpapírok beváltására</t>
  </si>
  <si>
    <t>116</t>
  </si>
  <si>
    <t>H/I/9g        - ebből: költségvetési évben esedékes kötelezettségek befektetési célú belföldi értékpapírok beváltására</t>
  </si>
  <si>
    <t>117</t>
  </si>
  <si>
    <t>H/I/9h        - ebből: költségvetési évben esedékes kötelezettségek külföldi értékpapírok beváltására</t>
  </si>
  <si>
    <t>118</t>
  </si>
  <si>
    <t>H/I        Költségvetési évben esedékes kötelezettségek (=H/I/1+…H/I/9) (118=99+...+103+105+...+107+109)</t>
  </si>
  <si>
    <t>119</t>
  </si>
  <si>
    <t>H/II/1        Költségvetési évet követően esedékes kötelezettségek személyi juttatásokra</t>
  </si>
  <si>
    <t>120</t>
  </si>
  <si>
    <t>H/II/2        Költségvetési évet követően esedékes kötelezettségek munkaadókat terhelő járulékokra és szociális hozzájárulási adóra</t>
  </si>
  <si>
    <t>121</t>
  </si>
  <si>
    <t>H/II/3        Költségvetési évet követően esedékes kötelezettségek dologi kiadásokra</t>
  </si>
  <si>
    <t>122</t>
  </si>
  <si>
    <t>H/II/4        Költségvetési évet követően esedékes kötelezettségek ellátottak pénzbeli juttatásaira</t>
  </si>
  <si>
    <t>123</t>
  </si>
  <si>
    <t>H/II/5        Költségvetési évet követően esedékes kötelezettségek egyéb működési célú kiadásokra (123&gt;=124)</t>
  </si>
  <si>
    <t>124</t>
  </si>
  <si>
    <t>H/II/5a        - ebből: költségvetési évet követően esedékes kötelezettségek működési célú visszatérítendő támogatások, kölcsönök törlesztésére államháztartáson belülre</t>
  </si>
  <si>
    <t>125</t>
  </si>
  <si>
    <t>H/II/6        Költségvetési évet követően esedékes kötelezettségek beruházásokra</t>
  </si>
  <si>
    <t>126</t>
  </si>
  <si>
    <t>H/II/7        Költségvetési évet követően esedékes kötelezettségek felújításokra</t>
  </si>
  <si>
    <t>127</t>
  </si>
  <si>
    <t>H/II/8        Költségvetési évet követően esedékes kötelezettségek egyéb felhalmozási célú kiadásokra (127&gt;=128)</t>
  </si>
  <si>
    <t>128</t>
  </si>
  <si>
    <t>H/II/8a        - ebből: költségvetési évet követően esedékes kötelezettségek felhalmozási célú visszatérítendő támogatások, kölcsönök törlesztésére államháztartáson belülre</t>
  </si>
  <si>
    <t>129</t>
  </si>
  <si>
    <t>H/II/9        Költségvetési évet követően esedékes kötelezettségek finanszírozási kiadásokra (129&gt;=130+...+137)</t>
  </si>
  <si>
    <t>130</t>
  </si>
  <si>
    <t>H/II/9a        - ebből: költségvetési évet követően esedékes kötelezettségek államháztartáson belüli megelőlegezések visszafizetésére</t>
  </si>
  <si>
    <t>131</t>
  </si>
  <si>
    <t>H/II/9b        - ebből: költségvetési évet követően esedékes kötelezettségek hosszú lejáratú hitelek, kölcsönök törlesztésére</t>
  </si>
  <si>
    <t>132</t>
  </si>
  <si>
    <t>H/II/9c        - ebből: költségvetési évet követően esedékes kötelezettségek likviditási célú hitelek, kölcsönök törlesztésére pénzügyi vállalkozásoknak</t>
  </si>
  <si>
    <t>133</t>
  </si>
  <si>
    <t>H/II/9d        - ebből: költségvetési évet követően esedékes kötelezettségek rövid lejáratú hitelek, kölcsönök törlesztésére</t>
  </si>
  <si>
    <t>134</t>
  </si>
  <si>
    <t>H/II/9e        - ebből: költségvetési évet követően esedékes kötelezettségek külföldi hitelek, kölcsönök törlesztésére</t>
  </si>
  <si>
    <t>135</t>
  </si>
  <si>
    <t>H/II/9f        - ebből: költségvetési évet követően esedékes kötelezettségek forgatási célú belföldi értékpapírok beváltására</t>
  </si>
  <si>
    <t>136</t>
  </si>
  <si>
    <t>H/II/9g        - ebből: költségvetési évet követően esedékes kötelezettségek befektetési célú belföldi értékpapírok beváltására</t>
  </si>
  <si>
    <t>137</t>
  </si>
  <si>
    <t>H/II/9h        - ebből: költségvetési évévet követően esedékes kötelezettségek külföldi értékpapírok beváltására</t>
  </si>
  <si>
    <t>138</t>
  </si>
  <si>
    <t>H/II        Költségvetési évet követően esedékes kötelezettségek (=H/II/1+…H/II/9) (138=119+...+123+125+...+127+129)</t>
  </si>
  <si>
    <t>139</t>
  </si>
  <si>
    <t>H/III/1        Kapott előlegek</t>
  </si>
  <si>
    <t>140</t>
  </si>
  <si>
    <t>H/III/2        Továbbadási célból folyósított támogatások, ellátások elszámolása</t>
  </si>
  <si>
    <t>141</t>
  </si>
  <si>
    <t>H/III/3        Más szervezetet megillető bevételek elszámolása</t>
  </si>
  <si>
    <t>142</t>
  </si>
  <si>
    <t>H/III/4        Forgótőke elszámolása (Kincstár)</t>
  </si>
  <si>
    <t>143</t>
  </si>
  <si>
    <t>H/III/5        Vagyonkezelésbe vett eszközökkel kapcsolatos visszapótlási kötelezettség elszámolása</t>
  </si>
  <si>
    <t>144</t>
  </si>
  <si>
    <t>H/III/6        Nem társadalombiztosítás pénzügyi alapjait terhelő kifizetett ellátások megtérítésének elszámolása</t>
  </si>
  <si>
    <t>145</t>
  </si>
  <si>
    <t>H/III/7        Munkáltató által korengedményes nyugdíjhoz megfizetett hozzájárulás elszámolása</t>
  </si>
  <si>
    <t>146</t>
  </si>
  <si>
    <t>H/III        Kötelezettség jellegű sajátos elszámolások (=H)/III/1+…+H)/III/7) (146=139+...+145)</t>
  </si>
  <si>
    <t>147</t>
  </si>
  <si>
    <t>H)        KÖTELEZETTSÉGEK (=H/I+H/II+H/III) (=118+138+146)</t>
  </si>
  <si>
    <t>148</t>
  </si>
  <si>
    <t>I)        EGYÉB SAJÁTOS FORRÁSOLDALI ELSZÁMOLÁSOK</t>
  </si>
  <si>
    <t>149</t>
  </si>
  <si>
    <t>J)        KINCSTÁRI SZÁMLAVEZETÉSSEL KAPCSOLATOS ELSZÁMOLÁSOK</t>
  </si>
  <si>
    <t>150</t>
  </si>
  <si>
    <t>K/1        Eredményszemléletű bevételek passzív időbeli elhatárolása</t>
  </si>
  <si>
    <t>151</t>
  </si>
  <si>
    <t>K/2        Költségek, ráfordítások passzív időbeli elhatárolása</t>
  </si>
  <si>
    <t>152</t>
  </si>
  <si>
    <t>K/3        Halasztott eredményszemléletű bevételek</t>
  </si>
  <si>
    <t>153</t>
  </si>
  <si>
    <t>K)        PASSZÍV IDŐBELI ELHATÁROLÁSOK (=K/1+K/2+K/3) (153=150+...+152)</t>
  </si>
  <si>
    <t>154</t>
  </si>
  <si>
    <t>FORRÁSOK ÖSSZESEN (=G+H+I+J+K) (=154=98+147+...+149+153)</t>
  </si>
  <si>
    <t>Beruházási (felhalmozási) kiadások előirányzata beruházásonként</t>
  </si>
  <si>
    <t>Felújítási kiadások előirányzata felújításonként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</si>
  <si>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</si>
  <si>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</si>
  <si>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</si>
  <si>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</si>
  <si>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</si>
  <si>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</si>
  <si>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</si>
  <si>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</si>
  <si>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</si>
  <si>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</si>
  <si>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</si>
  <si>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</si>
  <si>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</si>
  <si>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</si>
  <si>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</si>
  <si>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</si>
  <si>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</si>
  <si>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</si>
  <si>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</si>
  <si>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</si>
  <si>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</si>
  <si>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</si>
  <si>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</si>
  <si>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</si>
  <si>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</si>
  <si>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</si>
  <si>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</si>
  <si>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</si>
  <si>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</si>
  <si>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</si>
  <si>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</si>
  <si>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</si>
  <si>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 I A D Á S O K</t>
  </si>
  <si>
    <t>Személyi  juttatások</t>
  </si>
  <si>
    <t>Tartalékok</t>
  </si>
  <si>
    <t>Összesen:</t>
  </si>
  <si>
    <t>01</t>
  </si>
  <si>
    <t>Ezer forintban !</t>
  </si>
  <si>
    <t>Előirányzat-csoport, kiemelt előirányzat megnevezése</t>
  </si>
  <si>
    <t>Bevételek</t>
  </si>
  <si>
    <t>Kiadások</t>
  </si>
  <si>
    <t>Általános tartalék</t>
  </si>
  <si>
    <t>Céltartalék</t>
  </si>
  <si>
    <t>02</t>
  </si>
  <si>
    <t>03</t>
  </si>
  <si>
    <t>04</t>
  </si>
  <si>
    <t>05</t>
  </si>
  <si>
    <t xml:space="preserve"> Ezer forintban !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</si>
  <si>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</si>
  <si>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</si>
  <si>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</si>
  <si>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</si>
  <si>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</si>
  <si>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</si>
  <si>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</si>
  <si>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</si>
  <si>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</si>
  <si>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</si>
  <si>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</si>
  <si>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</si>
  <si>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</si>
  <si>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</si>
  <si>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</si>
  <si>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</si>
  <si>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</si>
  <si>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</si>
  <si>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</si>
  <si>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</si>
  <si>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</si>
  <si>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</si>
  <si>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</si>
  <si>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</si>
  <si>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</si>
  <si>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</si>
  <si>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</si>
  <si>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</si>
  <si>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</si>
  <si>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</si>
  <si>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1.5</t>
  </si>
  <si>
    <t>1.8.</t>
  </si>
  <si>
    <t>1.9.</t>
  </si>
  <si>
    <t>1.10.</t>
  </si>
  <si>
    <t>1.11.</t>
  </si>
  <si>
    <t>2.6.</t>
  </si>
  <si>
    <t>1.12.</t>
  </si>
  <si>
    <t>2.7.</t>
  </si>
  <si>
    <t>30.</t>
  </si>
  <si>
    <t>Dologi  kiadások</t>
  </si>
  <si>
    <t>1.5.</t>
  </si>
  <si>
    <t>11.1.</t>
  </si>
  <si>
    <t>11.2.</t>
  </si>
  <si>
    <t>Költségvetési rendelet űrlapjainak összefüggései:</t>
  </si>
  <si>
    <t>1. sz. táblázat</t>
  </si>
  <si>
    <t>2. sz. táblázat</t>
  </si>
  <si>
    <t>3. sz. táblázat</t>
  </si>
  <si>
    <t>ELTÉRÉS</t>
  </si>
  <si>
    <t>Rövid lejáratú hitelek törlesztése</t>
  </si>
  <si>
    <t>Hosszú lejáratú hitelek törlesztése</t>
  </si>
  <si>
    <t>I. Működési célú bevételek és kiadások mérlege
(Önkormányzati szinten)</t>
  </si>
  <si>
    <t>Sportegyesület támogatás</t>
  </si>
  <si>
    <t>működési hozájárulás</t>
  </si>
  <si>
    <t>Vöröskereszt helyi szervezet támogatása</t>
  </si>
  <si>
    <t>Nyugdíjasklub támogatás</t>
  </si>
  <si>
    <t>Katasztófavédelem  támogatása</t>
  </si>
  <si>
    <t>Tapolca Honvéd Kulturális Egyesület</t>
  </si>
  <si>
    <t xml:space="preserve">Nemesgulácsi Polgárőrség </t>
  </si>
  <si>
    <t xml:space="preserve">Balaton Felvidéki Vizitársulat </t>
  </si>
  <si>
    <t>2015. évi eredeti előirányzat BEVÉTELEK</t>
  </si>
  <si>
    <t>Nemesgulács Község Önkormányzat 2015.évi Könyvviteli mérleg</t>
  </si>
  <si>
    <t>Működési célú költségvetési és kiegészítő támogatások</t>
  </si>
  <si>
    <t>Biztosító által fizetett kártérítés</t>
  </si>
  <si>
    <t>Kotrányiné Sebestyén Zsuzsanna</t>
  </si>
  <si>
    <t>Kárpátaljai Magyar Kulturális Egyesület</t>
  </si>
  <si>
    <t>Országos Mentőszolgálat</t>
  </si>
  <si>
    <t>Településrendezési terv</t>
  </si>
  <si>
    <t>Útépítési engedély terv</t>
  </si>
  <si>
    <t>Csapadékvíz elvezetési terv</t>
  </si>
  <si>
    <t>Számítógép</t>
  </si>
  <si>
    <t>Játszótéri felszerelés</t>
  </si>
  <si>
    <t>József Attila utcai járda</t>
  </si>
  <si>
    <t>Óvoda nyílászárók</t>
  </si>
  <si>
    <t>Könyvtár bástya építés</t>
  </si>
  <si>
    <t>Hirdető tábla, kapuk</t>
  </si>
  <si>
    <t>Működési célú költségvetési és kiegészítő támogatás</t>
  </si>
  <si>
    <t>Rozsdamarók Egyesület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</si>
</sst>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#,###"/>
    <numFmt numFmtId="165" formatCode="#,###__"/>
  </numFmts>
  <fonts count="45"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sz val="10"/>
      <name val="Times New Roman CE"/>
      <charset val="238"/>
    </font>
    <font>
      <sz val="12"/>
      <name val="Times New Roman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sz val="10"/>
      <name val="Wingdings"/>
      <charset val="2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lightHorizontal"/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362">
    <xf numFmtId="0" fontId="0" fillId="0" borderId="0" xfId="0"/>
    <xf numFmtId="164" fontId="17" fillId="0" borderId="1" xfId="0" applyNumberFormat="1" applyFont="1" applyFill="1" applyBorder="1" applyAlignment="1" applyProtection="1">
      <alignment vertical="center" wrapText="1"/>
      <protection locked="0"/>
    </xf>
    <xf numFmtId="164" fontId="17" fillId="0" borderId="2" xfId="0" applyNumberFormat="1" applyFont="1" applyFill="1" applyBorder="1" applyAlignment="1" applyProtection="1">
      <alignment vertical="center" wrapText="1"/>
      <protection locked="0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164" fontId="17" fillId="0" borderId="3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/>
    <xf numFmtId="164" fontId="0" fillId="0" borderId="0" xfId="0" applyNumberFormat="1" applyFill="1" applyAlignment="1" applyProtection="1">
      <alignment vertical="center" wrapText="1"/>
    </xf>
    <xf numFmtId="1" fontId="17" fillId="0" borderId="1" xfId="0" applyNumberFormat="1" applyFont="1" applyFill="1" applyBorder="1" applyAlignment="1" applyProtection="1">
      <alignment vertical="center" wrapText="1"/>
      <protection locked="0"/>
    </xf>
    <xf numFmtId="164" fontId="17" fillId="0" borderId="4" xfId="0" applyNumberFormat="1" applyFont="1" applyFill="1" applyBorder="1" applyAlignment="1" applyProtection="1">
      <alignment horizontal="left" vertical="center" wrapText="1" indent="1"/>
      <protection locked="0"/>
    </xf>
    <xf numFmtId="1" fontId="17" fillId="0" borderId="2" xfId="0" applyNumberFormat="1" applyFont="1" applyFill="1" applyBorder="1" applyAlignment="1" applyProtection="1">
      <alignment vertical="center" wrapText="1"/>
      <protection locked="0"/>
    </xf>
    <xf numFmtId="164" fontId="16" fillId="0" borderId="5" xfId="0" applyNumberFormat="1" applyFont="1" applyFill="1" applyBorder="1" applyAlignment="1" applyProtection="1">
      <alignment vertical="center" wrapText="1"/>
    </xf>
    <xf numFmtId="164" fontId="16" fillId="0" borderId="6" xfId="0" applyNumberFormat="1" applyFont="1" applyFill="1" applyBorder="1" applyAlignment="1" applyProtection="1">
      <alignment vertical="center" wrapText="1"/>
    </xf>
    <xf numFmtId="164" fontId="3" fillId="0" borderId="0" xfId="0" applyNumberFormat="1" applyFont="1" applyFill="1" applyAlignment="1">
      <alignment vertical="center" wrapText="1"/>
    </xf>
    <xf numFmtId="164" fontId="15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4" fontId="15" fillId="0" borderId="4" xfId="0" applyNumberFormat="1" applyFont="1" applyFill="1" applyBorder="1" applyAlignment="1" applyProtection="1">
      <alignment horizontal="left" vertical="center" wrapText="1" indent="1"/>
      <protection locked="0"/>
    </xf>
    <xf numFmtId="164" fontId="16" fillId="2" borderId="5" xfId="0" applyNumberFormat="1" applyFont="1" applyFill="1" applyBorder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5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28" fillId="0" borderId="8" xfId="0" applyNumberFormat="1" applyFont="1" applyFill="1" applyBorder="1" applyAlignment="1" applyProtection="1">
      <alignment horizontal="right" vertical="center" wrapText="1" indent="1"/>
    </xf>
    <xf numFmtId="0" fontId="36" fillId="0" borderId="0" xfId="0" applyFont="1" applyFill="1" applyAlignment="1" applyProtection="1">
      <alignment horizontal="left" vertical="center" wrapText="1"/>
    </xf>
    <xf numFmtId="0" fontId="36" fillId="0" borderId="0" xfId="0" applyFont="1" applyFill="1" applyAlignment="1" applyProtection="1">
      <alignment vertical="center" wrapText="1"/>
    </xf>
    <xf numFmtId="0" fontId="36" fillId="0" borderId="0" xfId="0" applyFont="1" applyFill="1" applyAlignment="1" applyProtection="1">
      <alignment horizontal="right" vertical="center" wrapText="1" indent="1"/>
    </xf>
    <xf numFmtId="164" fontId="30" fillId="0" borderId="9" xfId="5" applyNumberFormat="1" applyFont="1" applyFill="1" applyBorder="1" applyAlignment="1" applyProtection="1">
      <alignment vertical="center"/>
    </xf>
    <xf numFmtId="164" fontId="30" fillId="0" borderId="9" xfId="5" applyNumberFormat="1" applyFont="1" applyFill="1" applyBorder="1" applyAlignment="1" applyProtection="1"/>
    <xf numFmtId="0" fontId="6" fillId="0" borderId="10" xfId="5" applyFont="1" applyFill="1" applyBorder="1" applyAlignment="1" applyProtection="1">
      <alignment horizontal="center" vertical="center" wrapText="1"/>
    </xf>
    <xf numFmtId="0" fontId="6" fillId="0" borderId="11" xfId="5" applyFont="1" applyFill="1" applyBorder="1" applyAlignment="1" applyProtection="1">
      <alignment horizontal="center" vertical="center" wrapText="1"/>
    </xf>
    <xf numFmtId="164" fontId="16" fillId="0" borderId="12" xfId="0" applyNumberFormat="1" applyFont="1" applyFill="1" applyBorder="1" applyAlignment="1" applyProtection="1">
      <alignment horizontal="center" vertical="center" wrapText="1"/>
    </xf>
    <xf numFmtId="164" fontId="17" fillId="0" borderId="13" xfId="0" applyNumberFormat="1" applyFont="1" applyFill="1" applyBorder="1" applyAlignment="1" applyProtection="1">
      <alignment vertical="center" wrapText="1"/>
      <protection locked="0"/>
    </xf>
    <xf numFmtId="164" fontId="24" fillId="0" borderId="14" xfId="0" applyNumberFormat="1" applyFont="1" applyFill="1" applyBorder="1" applyAlignment="1" applyProtection="1">
      <alignment vertical="center" wrapText="1"/>
    </xf>
    <xf numFmtId="164" fontId="17" fillId="0" borderId="15" xfId="0" applyNumberFormat="1" applyFont="1" applyFill="1" applyBorder="1" applyAlignment="1" applyProtection="1">
      <alignment vertical="center" wrapText="1"/>
      <protection locked="0"/>
    </xf>
    <xf numFmtId="0" fontId="6" fillId="0" borderId="16" xfId="0" applyFont="1" applyFill="1" applyBorder="1" applyAlignment="1" applyProtection="1">
      <alignment horizontal="center" vertical="center" wrapText="1"/>
    </xf>
    <xf numFmtId="164" fontId="17" fillId="0" borderId="17" xfId="5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10" xfId="5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5" xfId="0" applyNumberFormat="1" applyFont="1" applyBorder="1" applyAlignment="1" applyProtection="1">
      <alignment horizontal="right" vertical="center" wrapText="1" indent="1"/>
    </xf>
    <xf numFmtId="164" fontId="27" fillId="0" borderId="5" xfId="0" applyNumberFormat="1" applyFont="1" applyFill="1" applyBorder="1" applyAlignment="1" applyProtection="1">
      <alignment horizontal="right" vertical="center" wrapText="1" indent="1"/>
    </xf>
    <xf numFmtId="164" fontId="27" fillId="0" borderId="6" xfId="0" applyNumberFormat="1" applyFont="1" applyFill="1" applyBorder="1" applyAlignment="1" applyProtection="1">
      <alignment horizontal="right" vertical="center" wrapText="1" indent="1"/>
    </xf>
    <xf numFmtId="164" fontId="25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9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4" fontId="17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19" xfId="0" applyFont="1" applyFill="1" applyBorder="1" applyAlignment="1" applyProtection="1">
      <alignment horizontal="center" vertical="center" wrapText="1"/>
    </xf>
    <xf numFmtId="3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0" xfId="0" applyFont="1" applyFill="1" applyBorder="1" applyAlignment="1" applyProtection="1">
      <alignment horizontal="center" vertical="center" wrapText="1"/>
    </xf>
    <xf numFmtId="3" fontId="3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3" xfId="0" applyNumberFormat="1" applyFont="1" applyFill="1" applyBorder="1" applyAlignment="1" applyProtection="1">
      <alignment vertical="center" wrapText="1"/>
      <protection locked="0"/>
    </xf>
    <xf numFmtId="0" fontId="39" fillId="0" borderId="0" xfId="0" applyFont="1" applyFill="1" applyAlignment="1">
      <alignment horizontal="right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right" vertical="center" indent="1"/>
    </xf>
    <xf numFmtId="3" fontId="25" fillId="0" borderId="26" xfId="0" applyNumberFormat="1" applyFont="1" applyFill="1" applyBorder="1" applyAlignment="1" applyProtection="1">
      <alignment horizontal="right" vertical="center"/>
      <protection locked="0"/>
    </xf>
    <xf numFmtId="0" fontId="25" fillId="0" borderId="3" xfId="0" applyFont="1" applyFill="1" applyBorder="1" applyAlignment="1">
      <alignment horizontal="right" vertical="center" indent="1"/>
    </xf>
    <xf numFmtId="0" fontId="25" fillId="0" borderId="1" xfId="0" applyFont="1" applyFill="1" applyBorder="1" applyAlignment="1" applyProtection="1">
      <alignment horizontal="left" vertical="center" indent="1"/>
      <protection locked="0"/>
    </xf>
    <xf numFmtId="3" fontId="25" fillId="0" borderId="13" xfId="0" applyNumberFormat="1" applyFont="1" applyFill="1" applyBorder="1" applyAlignment="1" applyProtection="1">
      <alignment horizontal="right" vertical="center"/>
      <protection locked="0"/>
    </xf>
    <xf numFmtId="3" fontId="25" fillId="0" borderId="14" xfId="0" applyNumberFormat="1" applyFont="1" applyFill="1" applyBorder="1" applyAlignment="1" applyProtection="1">
      <alignment horizontal="right" vertical="center"/>
      <protection locked="0"/>
    </xf>
    <xf numFmtId="0" fontId="25" fillId="0" borderId="4" xfId="0" applyFont="1" applyFill="1" applyBorder="1" applyAlignment="1">
      <alignment horizontal="right" vertical="center" indent="1"/>
    </xf>
    <xf numFmtId="0" fontId="25" fillId="0" borderId="2" xfId="0" applyFont="1" applyFill="1" applyBorder="1" applyAlignment="1" applyProtection="1">
      <alignment horizontal="left" vertical="center" indent="1"/>
      <protection locked="0"/>
    </xf>
    <xf numFmtId="3" fontId="25" fillId="0" borderId="15" xfId="0" applyNumberFormat="1" applyFont="1" applyFill="1" applyBorder="1" applyAlignment="1" applyProtection="1">
      <alignment horizontal="right" vertical="center"/>
      <protection locked="0"/>
    </xf>
    <xf numFmtId="3" fontId="25" fillId="0" borderId="27" xfId="0" applyNumberFormat="1" applyFont="1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>
      <alignment vertical="center"/>
    </xf>
    <xf numFmtId="164" fontId="24" fillId="0" borderId="5" xfId="0" applyNumberFormat="1" applyFont="1" applyFill="1" applyBorder="1" applyAlignment="1">
      <alignment vertical="center" wrapText="1"/>
    </xf>
    <xf numFmtId="164" fontId="24" fillId="0" borderId="6" xfId="0" applyNumberFormat="1" applyFont="1" applyFill="1" applyBorder="1" applyAlignment="1">
      <alignment vertical="center" wrapText="1"/>
    </xf>
    <xf numFmtId="0" fontId="41" fillId="0" borderId="0" xfId="0" applyFont="1" applyFill="1" applyAlignment="1">
      <alignment horizontal="right"/>
    </xf>
    <xf numFmtId="0" fontId="38" fillId="0" borderId="0" xfId="0" applyFont="1" applyFill="1" applyAlignment="1">
      <alignment horizontal="center"/>
    </xf>
    <xf numFmtId="0" fontId="18" fillId="0" borderId="0" xfId="0" applyFont="1" applyFill="1" applyAlignment="1">
      <alignment horizontal="right"/>
    </xf>
    <xf numFmtId="0" fontId="3" fillId="0" borderId="7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/>
    </xf>
    <xf numFmtId="0" fontId="38" fillId="0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28" xfId="0" applyFill="1" applyBorder="1" applyAlignment="1">
      <alignment horizontal="center" vertical="center"/>
    </xf>
    <xf numFmtId="0" fontId="0" fillId="0" borderId="18" xfId="0" applyFill="1" applyBorder="1" applyAlignment="1" applyProtection="1">
      <alignment horizontal="left" vertical="center" wrapText="1" indent="1"/>
      <protection locked="0"/>
    </xf>
    <xf numFmtId="165" fontId="26" fillId="0" borderId="29" xfId="0" applyNumberFormat="1" applyFont="1" applyFill="1" applyBorder="1" applyAlignment="1" applyProtection="1">
      <alignment horizontal="right" vertical="center"/>
    </xf>
    <xf numFmtId="0" fontId="0" fillId="0" borderId="3" xfId="0" applyFill="1" applyBorder="1" applyAlignment="1">
      <alignment horizontal="center" vertical="center"/>
    </xf>
    <xf numFmtId="0" fontId="42" fillId="0" borderId="1" xfId="0" applyFont="1" applyFill="1" applyBorder="1" applyAlignment="1">
      <alignment horizontal="left" vertical="center" indent="5"/>
    </xf>
    <xf numFmtId="165" fontId="32" fillId="0" borderId="14" xfId="0" applyNumberFormat="1" applyFont="1" applyFill="1" applyBorder="1" applyAlignment="1" applyProtection="1">
      <alignment horizontal="right" vertical="center"/>
      <protection locked="0"/>
    </xf>
    <xf numFmtId="0" fontId="13" fillId="0" borderId="1" xfId="0" applyFont="1" applyFill="1" applyBorder="1" applyAlignment="1">
      <alignment horizontal="left" vertical="center" indent="1"/>
    </xf>
    <xf numFmtId="0" fontId="0" fillId="0" borderId="4" xfId="0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indent="1"/>
    </xf>
    <xf numFmtId="165" fontId="32" fillId="0" borderId="27" xfId="0" applyNumberFormat="1" applyFont="1" applyFill="1" applyBorder="1" applyAlignment="1" applyProtection="1">
      <alignment horizontal="right" vertical="center"/>
      <protection locked="0"/>
    </xf>
    <xf numFmtId="0" fontId="0" fillId="0" borderId="25" xfId="0" applyFill="1" applyBorder="1" applyAlignment="1">
      <alignment horizontal="center" vertical="center"/>
    </xf>
    <xf numFmtId="0" fontId="0" fillId="0" borderId="17" xfId="0" applyFill="1" applyBorder="1" applyAlignment="1" applyProtection="1">
      <alignment horizontal="left" vertical="center" wrapText="1" indent="1"/>
      <protection locked="0"/>
    </xf>
    <xf numFmtId="165" fontId="26" fillId="0" borderId="26" xfId="0" applyNumberFormat="1" applyFont="1" applyFill="1" applyBorder="1" applyAlignment="1" applyProtection="1">
      <alignment horizontal="right" vertical="center"/>
    </xf>
    <xf numFmtId="0" fontId="0" fillId="0" borderId="30" xfId="0" applyFill="1" applyBorder="1" applyAlignment="1">
      <alignment horizontal="center" vertical="center"/>
    </xf>
    <xf numFmtId="0" fontId="42" fillId="0" borderId="10" xfId="0" applyFont="1" applyFill="1" applyBorder="1" applyAlignment="1">
      <alignment horizontal="left" vertical="center" indent="5"/>
    </xf>
    <xf numFmtId="165" fontId="32" fillId="0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Protection="1"/>
    <xf numFmtId="1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vertical="center" wrapText="1"/>
    </xf>
    <xf numFmtId="0" fontId="6" fillId="0" borderId="31" xfId="0" applyFont="1" applyFill="1" applyBorder="1" applyAlignment="1" applyProtection="1">
      <alignment horizontal="center" vertical="center" wrapText="1"/>
    </xf>
    <xf numFmtId="0" fontId="6" fillId="0" borderId="23" xfId="0" applyFont="1" applyFill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left" vertical="center" wrapText="1" indent="1"/>
    </xf>
    <xf numFmtId="164" fontId="26" fillId="0" borderId="0" xfId="5" applyNumberFormat="1" applyFont="1" applyFill="1" applyBorder="1" applyAlignment="1" applyProtection="1">
      <alignment horizontal="right" vertical="center" wrapText="1" indent="1"/>
    </xf>
    <xf numFmtId="0" fontId="23" fillId="0" borderId="5" xfId="0" applyFont="1" applyBorder="1" applyAlignment="1" applyProtection="1">
      <alignment vertical="center" wrapText="1"/>
    </xf>
    <xf numFmtId="164" fontId="17" fillId="0" borderId="32" xfId="5" applyNumberFormat="1" applyFont="1" applyFill="1" applyBorder="1" applyAlignment="1" applyProtection="1">
      <alignment horizontal="right" vertical="center" wrapText="1" indent="1"/>
      <protection locked="0"/>
    </xf>
    <xf numFmtId="0" fontId="22" fillId="0" borderId="2" xfId="0" applyFont="1" applyBorder="1" applyAlignment="1" applyProtection="1">
      <alignment vertical="center" wrapText="1"/>
    </xf>
    <xf numFmtId="0" fontId="23" fillId="0" borderId="33" xfId="0" applyFont="1" applyBorder="1" applyAlignment="1" applyProtection="1">
      <alignment vertical="center" wrapText="1"/>
    </xf>
    <xf numFmtId="164" fontId="21" fillId="0" borderId="5" xfId="0" quotePrefix="1" applyNumberFormat="1" applyFont="1" applyBorder="1" applyAlignment="1" applyProtection="1">
      <alignment horizontal="right" vertical="center" wrapText="1" indent="1"/>
    </xf>
    <xf numFmtId="164" fontId="21" fillId="0" borderId="19" xfId="0" quotePrefix="1" applyNumberFormat="1" applyFont="1" applyBorder="1" applyAlignment="1" applyProtection="1">
      <alignment horizontal="right" vertical="center" wrapText="1" indent="1"/>
    </xf>
    <xf numFmtId="164" fontId="23" fillId="0" borderId="19" xfId="0" applyNumberFormat="1" applyFont="1" applyBorder="1" applyAlignment="1" applyProtection="1">
      <alignment horizontal="right" vertical="center" wrapText="1" indent="1"/>
    </xf>
    <xf numFmtId="164" fontId="17" fillId="0" borderId="34" xfId="5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35" xfId="5" applyNumberFormat="1" applyFont="1" applyFill="1" applyBorder="1" applyAlignment="1" applyProtection="1">
      <alignment horizontal="right" vertical="center" wrapText="1" indent="1"/>
    </xf>
    <xf numFmtId="0" fontId="17" fillId="0" borderId="8" xfId="5" applyFont="1" applyFill="1" applyBorder="1" applyAlignment="1" applyProtection="1">
      <alignment horizontal="left" vertical="center" wrapText="1" indent="1"/>
    </xf>
    <xf numFmtId="0" fontId="17" fillId="0" borderId="1" xfId="5" applyFont="1" applyFill="1" applyBorder="1" applyAlignment="1" applyProtection="1">
      <alignment horizontal="left" vertical="center" wrapText="1" indent="1"/>
    </xf>
    <xf numFmtId="0" fontId="17" fillId="0" borderId="18" xfId="5" applyFont="1" applyFill="1" applyBorder="1" applyAlignment="1" applyProtection="1">
      <alignment horizontal="left" vertical="center" wrapText="1" indent="1"/>
    </xf>
    <xf numFmtId="0" fontId="17" fillId="0" borderId="17" xfId="5" applyFont="1" applyFill="1" applyBorder="1" applyAlignment="1" applyProtection="1">
      <alignment horizontal="left" vertical="center" wrapText="1" indent="1"/>
    </xf>
    <xf numFmtId="0" fontId="17" fillId="0" borderId="36" xfId="5" applyFont="1" applyFill="1" applyBorder="1" applyAlignment="1" applyProtection="1">
      <alignment horizontal="left" vertical="center" wrapText="1" indent="1"/>
    </xf>
    <xf numFmtId="0" fontId="17" fillId="0" borderId="2" xfId="5" applyFont="1" applyFill="1" applyBorder="1" applyAlignment="1" applyProtection="1">
      <alignment horizontal="left" vertical="center" wrapText="1" indent="1"/>
    </xf>
    <xf numFmtId="49" fontId="17" fillId="0" borderId="37" xfId="5" applyNumberFormat="1" applyFont="1" applyFill="1" applyBorder="1" applyAlignment="1" applyProtection="1">
      <alignment horizontal="left" vertical="center" wrapText="1" indent="1"/>
    </xf>
    <xf numFmtId="49" fontId="17" fillId="0" borderId="3" xfId="5" applyNumberFormat="1" applyFont="1" applyFill="1" applyBorder="1" applyAlignment="1" applyProtection="1">
      <alignment horizontal="left" vertical="center" wrapText="1" indent="1"/>
    </xf>
    <xf numFmtId="49" fontId="17" fillId="0" borderId="28" xfId="5" applyNumberFormat="1" applyFont="1" applyFill="1" applyBorder="1" applyAlignment="1" applyProtection="1">
      <alignment horizontal="left" vertical="center" wrapText="1" indent="1"/>
    </xf>
    <xf numFmtId="49" fontId="17" fillId="0" borderId="4" xfId="5" applyNumberFormat="1" applyFont="1" applyFill="1" applyBorder="1" applyAlignment="1" applyProtection="1">
      <alignment horizontal="left" vertical="center" wrapText="1" indent="1"/>
    </xf>
    <xf numFmtId="49" fontId="17" fillId="0" borderId="25" xfId="5" applyNumberFormat="1" applyFont="1" applyFill="1" applyBorder="1" applyAlignment="1" applyProtection="1">
      <alignment horizontal="left" vertical="center" wrapText="1" indent="1"/>
    </xf>
    <xf numFmtId="49" fontId="17" fillId="0" borderId="30" xfId="5" applyNumberFormat="1" applyFont="1" applyFill="1" applyBorder="1" applyAlignment="1" applyProtection="1">
      <alignment horizontal="left" vertical="center" wrapText="1" indent="1"/>
    </xf>
    <xf numFmtId="0" fontId="17" fillId="0" borderId="0" xfId="5" applyFont="1" applyFill="1" applyBorder="1" applyAlignment="1" applyProtection="1">
      <alignment horizontal="left" vertical="center" wrapText="1" indent="1"/>
    </xf>
    <xf numFmtId="0" fontId="16" fillId="0" borderId="7" xfId="5" applyFont="1" applyFill="1" applyBorder="1" applyAlignment="1" applyProtection="1">
      <alignment horizontal="left" vertical="center" wrapText="1" indent="1"/>
    </xf>
    <xf numFmtId="0" fontId="16" fillId="0" borderId="5" xfId="5" applyFont="1" applyFill="1" applyBorder="1" applyAlignment="1" applyProtection="1">
      <alignment horizontal="left" vertical="center" wrapText="1" indent="1"/>
    </xf>
    <xf numFmtId="0" fontId="16" fillId="0" borderId="22" xfId="5" applyFont="1" applyFill="1" applyBorder="1" applyAlignment="1" applyProtection="1">
      <alignment horizontal="left" vertical="center" wrapText="1" indent="1"/>
    </xf>
    <xf numFmtId="0" fontId="16" fillId="0" borderId="5" xfId="5" applyFont="1" applyFill="1" applyBorder="1" applyAlignment="1" applyProtection="1">
      <alignment vertical="center" wrapText="1"/>
    </xf>
    <xf numFmtId="0" fontId="16" fillId="0" borderId="23" xfId="5" applyFont="1" applyFill="1" applyBorder="1" applyAlignment="1" applyProtection="1">
      <alignment vertical="center" wrapText="1"/>
    </xf>
    <xf numFmtId="0" fontId="16" fillId="0" borderId="7" xfId="5" applyFont="1" applyFill="1" applyBorder="1" applyAlignment="1" applyProtection="1">
      <alignment horizontal="center" vertical="center" wrapText="1"/>
    </xf>
    <xf numFmtId="0" fontId="16" fillId="0" borderId="5" xfId="5" applyFont="1" applyFill="1" applyBorder="1" applyAlignment="1" applyProtection="1">
      <alignment horizontal="center" vertical="center" wrapText="1"/>
    </xf>
    <xf numFmtId="0" fontId="16" fillId="0" borderId="6" xfId="5" applyFont="1" applyFill="1" applyBorder="1" applyAlignment="1" applyProtection="1">
      <alignment horizontal="center" vertical="center" wrapText="1"/>
    </xf>
    <xf numFmtId="0" fontId="24" fillId="0" borderId="5" xfId="5" applyFont="1" applyFill="1" applyBorder="1" applyAlignment="1" applyProtection="1">
      <alignment horizontal="left" vertical="center" wrapText="1" indent="1"/>
    </xf>
    <xf numFmtId="0" fontId="4" fillId="0" borderId="9" xfId="0" applyFont="1" applyFill="1" applyBorder="1" applyAlignment="1" applyProtection="1">
      <alignment horizontal="right"/>
    </xf>
    <xf numFmtId="164" fontId="30" fillId="0" borderId="9" xfId="5" applyNumberFormat="1" applyFont="1" applyFill="1" applyBorder="1" applyAlignment="1" applyProtection="1">
      <alignment horizontal="left" vertical="center"/>
    </xf>
    <xf numFmtId="0" fontId="17" fillId="0" borderId="1" xfId="5" applyFont="1" applyFill="1" applyBorder="1" applyAlignment="1" applyProtection="1">
      <alignment horizontal="left" indent="6"/>
    </xf>
    <xf numFmtId="0" fontId="17" fillId="0" borderId="1" xfId="5" applyFont="1" applyFill="1" applyBorder="1" applyAlignment="1" applyProtection="1">
      <alignment horizontal="left" vertical="center" wrapText="1" indent="6"/>
    </xf>
    <xf numFmtId="0" fontId="17" fillId="0" borderId="2" xfId="5" applyFont="1" applyFill="1" applyBorder="1" applyAlignment="1" applyProtection="1">
      <alignment horizontal="left" vertical="center" wrapText="1" indent="6"/>
    </xf>
    <xf numFmtId="0" fontId="17" fillId="0" borderId="10" xfId="5" applyFont="1" applyFill="1" applyBorder="1" applyAlignment="1" applyProtection="1">
      <alignment horizontal="left" vertical="center" wrapText="1" indent="6"/>
    </xf>
    <xf numFmtId="164" fontId="16" fillId="0" borderId="19" xfId="5" applyNumberFormat="1" applyFont="1" applyFill="1" applyBorder="1" applyAlignment="1" applyProtection="1">
      <alignment horizontal="right" vertical="center" wrapText="1" indent="1"/>
    </xf>
    <xf numFmtId="164" fontId="17" fillId="0" borderId="21" xfId="5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38" xfId="5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39" xfId="5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21" xfId="5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39" xfId="5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38" xfId="5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5" xfId="0" applyFont="1" applyBorder="1" applyAlignment="1" applyProtection="1">
      <alignment horizontal="left" vertical="center" wrapText="1" indent="1"/>
    </xf>
    <xf numFmtId="0" fontId="22" fillId="0" borderId="1" xfId="0" applyFont="1" applyBorder="1" applyAlignment="1" applyProtection="1">
      <alignment horizontal="left" vertical="center" wrapText="1" indent="1"/>
    </xf>
    <xf numFmtId="0" fontId="22" fillId="0" borderId="2" xfId="0" applyFont="1" applyBorder="1" applyAlignment="1" applyProtection="1">
      <alignment horizontal="left" vertical="center" wrapText="1" indent="1"/>
    </xf>
    <xf numFmtId="0" fontId="23" fillId="0" borderId="40" xfId="0" applyFont="1" applyBorder="1" applyAlignment="1" applyProtection="1">
      <alignment horizontal="left" vertical="center" wrapText="1" indent="1"/>
    </xf>
    <xf numFmtId="164" fontId="16" fillId="0" borderId="6" xfId="5" applyNumberFormat="1" applyFont="1" applyFill="1" applyBorder="1" applyAlignment="1" applyProtection="1">
      <alignment horizontal="right" vertical="center" wrapText="1" indent="1"/>
    </xf>
    <xf numFmtId="0" fontId="4" fillId="0" borderId="9" xfId="0" applyFont="1" applyFill="1" applyBorder="1" applyAlignment="1" applyProtection="1">
      <alignment horizontal="right" vertical="center"/>
    </xf>
    <xf numFmtId="0" fontId="21" fillId="0" borderId="33" xfId="0" applyFont="1" applyBorder="1" applyAlignment="1" applyProtection="1">
      <alignment horizontal="left" vertical="center" wrapText="1" indent="1"/>
    </xf>
    <xf numFmtId="0" fontId="9" fillId="0" borderId="0" xfId="5" applyFont="1" applyFill="1" applyProtection="1"/>
    <xf numFmtId="0" fontId="9" fillId="0" borderId="0" xfId="5" applyFont="1" applyFill="1" applyAlignment="1" applyProtection="1">
      <alignment horizontal="right" vertical="center" indent="1"/>
    </xf>
    <xf numFmtId="164" fontId="16" fillId="0" borderId="23" xfId="5" applyNumberFormat="1" applyFont="1" applyFill="1" applyBorder="1" applyAlignment="1" applyProtection="1">
      <alignment horizontal="right" vertical="center" wrapText="1" indent="1"/>
    </xf>
    <xf numFmtId="164" fontId="16" fillId="0" borderId="5" xfId="5" applyNumberFormat="1" applyFont="1" applyFill="1" applyBorder="1" applyAlignment="1" applyProtection="1">
      <alignment horizontal="right" vertical="center" wrapText="1" indent="1"/>
    </xf>
    <xf numFmtId="164" fontId="17" fillId="0" borderId="1" xfId="5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18" xfId="5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" xfId="5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1" xfId="5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2" xfId="5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5" xfId="5" applyNumberFormat="1" applyFont="1" applyFill="1" applyBorder="1" applyAlignment="1" applyProtection="1">
      <alignment horizontal="right" vertical="center" wrapText="1" indent="1"/>
    </xf>
    <xf numFmtId="0" fontId="17" fillId="0" borderId="18" xfId="5" applyFont="1" applyFill="1" applyBorder="1" applyAlignment="1" applyProtection="1">
      <alignment horizontal="left" vertical="center" wrapText="1" indent="6"/>
    </xf>
    <xf numFmtId="0" fontId="9" fillId="0" borderId="0" xfId="5" applyFill="1" applyProtection="1"/>
    <xf numFmtId="0" fontId="17" fillId="0" borderId="0" xfId="5" applyFont="1" applyFill="1" applyProtection="1"/>
    <xf numFmtId="0" fontId="12" fillId="0" borderId="0" xfId="5" applyFont="1" applyFill="1" applyProtection="1"/>
    <xf numFmtId="0" fontId="22" fillId="0" borderId="18" xfId="0" applyFont="1" applyBorder="1" applyAlignment="1" applyProtection="1">
      <alignment horizontal="left" wrapText="1" indent="1"/>
    </xf>
    <xf numFmtId="0" fontId="22" fillId="0" borderId="1" xfId="0" applyFont="1" applyBorder="1" applyAlignment="1" applyProtection="1">
      <alignment horizontal="left" wrapText="1" indent="1"/>
    </xf>
    <xf numFmtId="0" fontId="22" fillId="0" borderId="2" xfId="0" applyFont="1" applyBorder="1" applyAlignment="1" applyProtection="1">
      <alignment horizontal="left" wrapText="1" indent="1"/>
    </xf>
    <xf numFmtId="0" fontId="22" fillId="0" borderId="28" xfId="0" applyFont="1" applyBorder="1" applyAlignment="1" applyProtection="1">
      <alignment wrapText="1"/>
    </xf>
    <xf numFmtId="0" fontId="22" fillId="0" borderId="3" xfId="0" applyFont="1" applyBorder="1" applyAlignment="1" applyProtection="1">
      <alignment wrapText="1"/>
    </xf>
    <xf numFmtId="0" fontId="9" fillId="0" borderId="0" xfId="5" applyFill="1" applyAlignment="1" applyProtection="1"/>
    <xf numFmtId="0" fontId="20" fillId="0" borderId="0" xfId="5" applyFont="1" applyFill="1" applyProtection="1"/>
    <xf numFmtId="0" fontId="19" fillId="0" borderId="0" xfId="5" applyFont="1" applyFill="1" applyProtection="1"/>
    <xf numFmtId="164" fontId="24" fillId="0" borderId="19" xfId="5" applyNumberFormat="1" applyFont="1" applyFill="1" applyBorder="1" applyAlignment="1" applyProtection="1">
      <alignment horizontal="right" vertical="center" wrapText="1" indent="1"/>
    </xf>
    <xf numFmtId="164" fontId="17" fillId="0" borderId="38" xfId="5" applyNumberFormat="1" applyFont="1" applyFill="1" applyBorder="1" applyAlignment="1" applyProtection="1">
      <alignment horizontal="right" vertical="center" wrapText="1" indent="1"/>
    </xf>
    <xf numFmtId="164" fontId="17" fillId="0" borderId="18" xfId="5" applyNumberFormat="1" applyFont="1" applyFill="1" applyBorder="1" applyAlignment="1" applyProtection="1">
      <alignment horizontal="right" vertical="center" wrapText="1" indent="1"/>
    </xf>
    <xf numFmtId="0" fontId="16" fillId="0" borderId="19" xfId="5" applyFont="1" applyFill="1" applyBorder="1" applyAlignment="1" applyProtection="1">
      <alignment horizontal="center" vertical="center" wrapText="1"/>
    </xf>
    <xf numFmtId="164" fontId="25" fillId="0" borderId="18" xfId="5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7" xfId="0" applyFont="1" applyBorder="1" applyAlignment="1" applyProtection="1">
      <alignment vertical="center" wrapText="1"/>
    </xf>
    <xf numFmtId="0" fontId="22" fillId="0" borderId="4" xfId="0" applyFont="1" applyBorder="1" applyAlignment="1" applyProtection="1">
      <alignment vertical="center" wrapText="1"/>
    </xf>
    <xf numFmtId="0" fontId="23" fillId="0" borderId="40" xfId="0" applyFont="1" applyBorder="1" applyAlignment="1" applyProtection="1">
      <alignment vertical="center" wrapText="1"/>
    </xf>
    <xf numFmtId="164" fontId="16" fillId="0" borderId="5" xfId="5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19" xfId="5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0" xfId="5" applyFill="1" applyAlignment="1" applyProtection="1">
      <alignment horizontal="left" vertical="center" indent="1"/>
    </xf>
    <xf numFmtId="164" fontId="6" fillId="0" borderId="20" xfId="0" applyNumberFormat="1" applyFont="1" applyFill="1" applyBorder="1" applyAlignment="1" applyProtection="1">
      <alignment horizontal="center" vertical="center" wrapText="1"/>
    </xf>
    <xf numFmtId="164" fontId="25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7" xfId="0" applyNumberFormat="1" applyFont="1" applyFill="1" applyBorder="1" applyAlignment="1" applyProtection="1">
      <alignment horizontal="left" vertical="center" wrapText="1" indent="1"/>
    </xf>
    <xf numFmtId="164" fontId="17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5" xfId="0" applyNumberFormat="1" applyFont="1" applyFill="1" applyBorder="1" applyAlignment="1" applyProtection="1">
      <alignment horizontal="right" vertical="center" wrapText="1" indent="1"/>
    </xf>
    <xf numFmtId="164" fontId="25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center" vertical="center" wrapText="1"/>
    </xf>
    <xf numFmtId="164" fontId="24" fillId="0" borderId="0" xfId="0" applyNumberFormat="1" applyFont="1" applyFill="1" applyAlignment="1" applyProtection="1">
      <alignment horizontal="center" vertical="center" wrapText="1"/>
    </xf>
    <xf numFmtId="164" fontId="0" fillId="0" borderId="41" xfId="0" applyNumberFormat="1" applyFill="1" applyBorder="1" applyAlignment="1" applyProtection="1">
      <alignment horizontal="left" vertical="center" wrapText="1" indent="1"/>
    </xf>
    <xf numFmtId="164" fontId="17" fillId="0" borderId="28" xfId="0" applyNumberFormat="1" applyFont="1" applyFill="1" applyBorder="1" applyAlignment="1" applyProtection="1">
      <alignment horizontal="left" vertical="center" wrapText="1" indent="1"/>
    </xf>
    <xf numFmtId="164" fontId="0" fillId="0" borderId="42" xfId="0" applyNumberFormat="1" applyFill="1" applyBorder="1" applyAlignment="1" applyProtection="1">
      <alignment horizontal="left" vertical="center" wrapText="1" indent="1"/>
    </xf>
    <xf numFmtId="164" fontId="17" fillId="0" borderId="3" xfId="0" applyNumberFormat="1" applyFont="1" applyFill="1" applyBorder="1" applyAlignment="1" applyProtection="1">
      <alignment horizontal="left" vertical="center" wrapText="1" indent="1"/>
    </xf>
    <xf numFmtId="164" fontId="17" fillId="0" borderId="43" xfId="0" applyNumberFormat="1" applyFont="1" applyFill="1" applyBorder="1" applyAlignment="1" applyProtection="1">
      <alignment horizontal="left" vertical="center" wrapText="1" indent="1"/>
    </xf>
    <xf numFmtId="164" fontId="27" fillId="0" borderId="44" xfId="0" applyNumberFormat="1" applyFont="1" applyFill="1" applyBorder="1" applyAlignment="1" applyProtection="1">
      <alignment horizontal="left" vertical="center" wrapText="1" indent="1"/>
    </xf>
    <xf numFmtId="164" fontId="13" fillId="0" borderId="45" xfId="0" applyNumberFormat="1" applyFont="1" applyFill="1" applyBorder="1" applyAlignment="1" applyProtection="1">
      <alignment horizontal="left" vertical="center" wrapText="1" indent="1"/>
    </xf>
    <xf numFmtId="164" fontId="25" fillId="0" borderId="37" xfId="0" applyNumberFormat="1" applyFont="1" applyFill="1" applyBorder="1" applyAlignment="1" applyProtection="1">
      <alignment horizontal="left" vertical="center" wrapText="1" indent="1"/>
    </xf>
    <xf numFmtId="164" fontId="25" fillId="0" borderId="3" xfId="0" applyNumberFormat="1" applyFont="1" applyFill="1" applyBorder="1" applyAlignment="1" applyProtection="1">
      <alignment horizontal="left" vertical="center" wrapText="1" indent="1"/>
    </xf>
    <xf numFmtId="164" fontId="13" fillId="0" borderId="42" xfId="0" applyNumberFormat="1" applyFont="1" applyFill="1" applyBorder="1" applyAlignment="1" applyProtection="1">
      <alignment horizontal="left" vertical="center" wrapText="1" indent="1"/>
    </xf>
    <xf numFmtId="164" fontId="28" fillId="0" borderId="1" xfId="0" applyNumberFormat="1" applyFont="1" applyFill="1" applyBorder="1" applyAlignment="1" applyProtection="1">
      <alignment horizontal="right" vertical="center" wrapText="1" indent="1"/>
    </xf>
    <xf numFmtId="164" fontId="27" fillId="0" borderId="7" xfId="0" applyNumberFormat="1" applyFont="1" applyFill="1" applyBorder="1" applyAlignment="1" applyProtection="1">
      <alignment horizontal="left" vertical="center" wrapText="1" indent="1"/>
    </xf>
    <xf numFmtId="164" fontId="27" fillId="0" borderId="19" xfId="0" applyNumberFormat="1" applyFont="1" applyFill="1" applyBorder="1" applyAlignment="1" applyProtection="1">
      <alignment horizontal="right" vertical="center" wrapText="1" indent="1"/>
    </xf>
    <xf numFmtId="164" fontId="25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164" fontId="16" fillId="0" borderId="40" xfId="0" applyNumberFormat="1" applyFont="1" applyFill="1" applyBorder="1" applyAlignment="1" applyProtection="1">
      <alignment horizontal="center" vertical="center" wrapText="1"/>
    </xf>
    <xf numFmtId="164" fontId="16" fillId="0" borderId="33" xfId="0" applyNumberFormat="1" applyFont="1" applyFill="1" applyBorder="1" applyAlignment="1" applyProtection="1">
      <alignment horizontal="center" vertical="center" wrapText="1"/>
    </xf>
    <xf numFmtId="164" fontId="16" fillId="0" borderId="46" xfId="0" applyNumberFormat="1" applyFont="1" applyFill="1" applyBorder="1" applyAlignment="1" applyProtection="1">
      <alignment horizontal="center" vertical="center" wrapText="1"/>
    </xf>
    <xf numFmtId="164" fontId="25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 applyProtection="1"/>
    <xf numFmtId="0" fontId="19" fillId="0" borderId="0" xfId="0" applyFont="1" applyFill="1" applyProtection="1"/>
    <xf numFmtId="164" fontId="24" fillId="0" borderId="6" xfId="0" applyNumberFormat="1" applyFont="1" applyFill="1" applyBorder="1" applyAlignment="1" applyProtection="1">
      <alignment horizontal="right" vertical="center" wrapText="1" indent="1"/>
    </xf>
    <xf numFmtId="164" fontId="6" fillId="0" borderId="7" xfId="0" applyNumberFormat="1" applyFont="1" applyFill="1" applyBorder="1" applyAlignment="1" applyProtection="1">
      <alignment horizontal="centerContinuous" vertical="center" wrapText="1"/>
    </xf>
    <xf numFmtId="164" fontId="6" fillId="0" borderId="5" xfId="0" applyNumberFormat="1" applyFont="1" applyFill="1" applyBorder="1" applyAlignment="1" applyProtection="1">
      <alignment horizontal="centerContinuous" vertical="center" wrapText="1"/>
    </xf>
    <xf numFmtId="164" fontId="6" fillId="0" borderId="6" xfId="0" applyNumberFormat="1" applyFont="1" applyFill="1" applyBorder="1" applyAlignment="1" applyProtection="1">
      <alignment horizontal="centerContinuous" vertical="center" wrapText="1"/>
    </xf>
    <xf numFmtId="164" fontId="24" fillId="0" borderId="44" xfId="0" applyNumberFormat="1" applyFont="1" applyFill="1" applyBorder="1" applyAlignment="1" applyProtection="1">
      <alignment horizontal="center" vertical="center" wrapText="1"/>
    </xf>
    <xf numFmtId="164" fontId="24" fillId="0" borderId="7" xfId="0" applyNumberFormat="1" applyFont="1" applyFill="1" applyBorder="1" applyAlignment="1" applyProtection="1">
      <alignment horizontal="center" vertical="center" wrapText="1"/>
    </xf>
    <xf numFmtId="164" fontId="24" fillId="0" borderId="5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5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164" fontId="28" fillId="0" borderId="37" xfId="0" applyNumberFormat="1" applyFont="1" applyFill="1" applyBorder="1" applyAlignment="1" applyProtection="1">
      <alignment horizontal="left" vertical="center" wrapText="1" indent="1"/>
    </xf>
    <xf numFmtId="164" fontId="25" fillId="0" borderId="3" xfId="0" applyNumberFormat="1" applyFont="1" applyFill="1" applyBorder="1" applyAlignment="1" applyProtection="1">
      <alignment horizontal="left" vertical="center" wrapText="1" indent="2"/>
    </xf>
    <xf numFmtId="164" fontId="25" fillId="0" borderId="1" xfId="0" applyNumberFormat="1" applyFont="1" applyFill="1" applyBorder="1" applyAlignment="1" applyProtection="1">
      <alignment horizontal="left" vertical="center" wrapText="1" indent="2"/>
    </xf>
    <xf numFmtId="164" fontId="28" fillId="0" borderId="1" xfId="0" applyNumberFormat="1" applyFont="1" applyFill="1" applyBorder="1" applyAlignment="1" applyProtection="1">
      <alignment horizontal="left" vertical="center" wrapText="1" indent="1"/>
    </xf>
    <xf numFmtId="164" fontId="25" fillId="0" borderId="28" xfId="0" applyNumberFormat="1" applyFont="1" applyFill="1" applyBorder="1" applyAlignment="1" applyProtection="1">
      <alignment horizontal="left" vertical="center" wrapText="1" indent="1"/>
    </xf>
    <xf numFmtId="164" fontId="17" fillId="0" borderId="28" xfId="0" applyNumberFormat="1" applyFont="1" applyFill="1" applyBorder="1" applyAlignment="1" applyProtection="1">
      <alignment horizontal="left" vertical="center" wrapText="1" indent="2"/>
    </xf>
    <xf numFmtId="164" fontId="17" fillId="0" borderId="4" xfId="0" applyNumberFormat="1" applyFont="1" applyFill="1" applyBorder="1" applyAlignment="1" applyProtection="1">
      <alignment horizontal="left" vertical="center" wrapText="1" indent="2"/>
    </xf>
    <xf numFmtId="164" fontId="28" fillId="0" borderId="18" xfId="0" applyNumberFormat="1" applyFont="1" applyFill="1" applyBorder="1" applyAlignment="1" applyProtection="1">
      <alignment horizontal="right" vertical="center" wrapText="1" indent="1"/>
    </xf>
    <xf numFmtId="164" fontId="0" fillId="0" borderId="45" xfId="0" applyNumberFormat="1" applyFill="1" applyBorder="1" applyAlignment="1" applyProtection="1">
      <alignment horizontal="left" vertical="center" wrapText="1" indent="1"/>
    </xf>
    <xf numFmtId="164" fontId="17" fillId="0" borderId="37" xfId="0" applyNumberFormat="1" applyFont="1" applyFill="1" applyBorder="1" applyAlignment="1" applyProtection="1">
      <alignment horizontal="left" vertical="center" wrapText="1" indent="1"/>
    </xf>
    <xf numFmtId="164" fontId="17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3" xfId="0" quotePrefix="1" applyNumberFormat="1" applyFont="1" applyFill="1" applyBorder="1" applyAlignment="1" applyProtection="1">
      <alignment horizontal="left" vertical="center" wrapText="1" indent="3"/>
      <protection locked="0"/>
    </xf>
    <xf numFmtId="164" fontId="17" fillId="0" borderId="37" xfId="0" applyNumberFormat="1" applyFont="1" applyFill="1" applyBorder="1" applyAlignment="1" applyProtection="1">
      <alignment horizontal="left" vertical="center" wrapText="1" indent="1"/>
      <protection locked="0"/>
    </xf>
    <xf numFmtId="164" fontId="17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164" fontId="25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0" fontId="31" fillId="0" borderId="0" xfId="0" applyFont="1" applyProtection="1"/>
    <xf numFmtId="0" fontId="32" fillId="0" borderId="0" xfId="0" applyFont="1" applyFill="1" applyProtection="1"/>
    <xf numFmtId="0" fontId="34" fillId="0" borderId="0" xfId="0" applyFont="1" applyFill="1" applyProtection="1"/>
    <xf numFmtId="0" fontId="35" fillId="0" borderId="0" xfId="0" applyFont="1" applyProtection="1"/>
    <xf numFmtId="0" fontId="29" fillId="0" borderId="0" xfId="0" applyFont="1" applyProtection="1"/>
    <xf numFmtId="0" fontId="19" fillId="0" borderId="0" xfId="0" applyFont="1" applyProtection="1"/>
    <xf numFmtId="0" fontId="20" fillId="0" borderId="0" xfId="0" applyFont="1" applyAlignment="1" applyProtection="1">
      <alignment horizontal="center"/>
    </xf>
    <xf numFmtId="3" fontId="32" fillId="0" borderId="0" xfId="0" applyNumberFormat="1" applyFont="1" applyFill="1" applyAlignment="1" applyProtection="1">
      <alignment horizontal="right" indent="1"/>
    </xf>
    <xf numFmtId="0" fontId="32" fillId="0" borderId="0" xfId="0" applyFont="1" applyFill="1" applyAlignment="1" applyProtection="1">
      <alignment horizontal="right" indent="1"/>
    </xf>
    <xf numFmtId="3" fontId="26" fillId="0" borderId="0" xfId="0" applyNumberFormat="1" applyFont="1" applyFill="1" applyAlignment="1" applyProtection="1">
      <alignment horizontal="right" indent="1"/>
    </xf>
    <xf numFmtId="0" fontId="29" fillId="0" borderId="0" xfId="0" applyFont="1" applyFill="1" applyProtection="1"/>
    <xf numFmtId="49" fontId="6" fillId="0" borderId="48" xfId="0" applyNumberFormat="1" applyFont="1" applyFill="1" applyBorder="1" applyAlignment="1" applyProtection="1">
      <alignment horizontal="right" vertical="center" indent="1"/>
    </xf>
    <xf numFmtId="16" fontId="0" fillId="0" borderId="0" xfId="0" applyNumberFormat="1" applyFill="1" applyAlignment="1" applyProtection="1">
      <alignment vertical="center" wrapText="1"/>
    </xf>
    <xf numFmtId="0" fontId="16" fillId="0" borderId="7" xfId="0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164" fontId="15" fillId="0" borderId="0" xfId="0" applyNumberFormat="1" applyFont="1" applyFill="1" applyAlignment="1" applyProtection="1">
      <alignment vertical="center" wrapText="1"/>
    </xf>
    <xf numFmtId="0" fontId="6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right"/>
    </xf>
    <xf numFmtId="0" fontId="6" fillId="0" borderId="24" xfId="0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0" fontId="17" fillId="0" borderId="0" xfId="0" applyFont="1" applyFill="1" applyAlignment="1" applyProtection="1">
      <alignment horizontal="left" vertical="center" wrapText="1"/>
    </xf>
    <xf numFmtId="0" fontId="17" fillId="0" borderId="0" xfId="0" applyFont="1" applyFill="1" applyAlignment="1" applyProtection="1">
      <alignment vertical="center" wrapText="1"/>
    </xf>
    <xf numFmtId="0" fontId="3" fillId="0" borderId="7" xfId="0" applyFont="1" applyFill="1" applyBorder="1" applyAlignment="1" applyProtection="1">
      <alignment horizontal="left" vertical="center"/>
    </xf>
    <xf numFmtId="0" fontId="3" fillId="0" borderId="20" xfId="0" applyFont="1" applyFill="1" applyBorder="1" applyAlignment="1" applyProtection="1">
      <alignment vertical="center" wrapText="1"/>
    </xf>
    <xf numFmtId="0" fontId="33" fillId="0" borderId="0" xfId="0" applyFont="1" applyAlignment="1" applyProtection="1">
      <alignment horizontal="right" vertical="top"/>
      <protection locked="0"/>
    </xf>
    <xf numFmtId="164" fontId="16" fillId="0" borderId="24" xfId="5" applyNumberFormat="1" applyFont="1" applyFill="1" applyBorder="1" applyAlignment="1" applyProtection="1">
      <alignment horizontal="right" vertical="center" wrapText="1" indent="1"/>
    </xf>
    <xf numFmtId="164" fontId="17" fillId="0" borderId="29" xfId="5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7" xfId="5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6" xfId="5" applyNumberFormat="1" applyFont="1" applyFill="1" applyBorder="1" applyAlignment="1" applyProtection="1">
      <alignment horizontal="right" vertical="center" wrapText="1" indent="1"/>
    </xf>
    <xf numFmtId="164" fontId="23" fillId="0" borderId="6" xfId="0" applyNumberFormat="1" applyFont="1" applyBorder="1" applyAlignment="1" applyProtection="1">
      <alignment horizontal="right" vertical="center" wrapText="1" indent="1"/>
    </xf>
    <xf numFmtId="0" fontId="6" fillId="0" borderId="26" xfId="0" quotePrefix="1" applyFont="1" applyFill="1" applyBorder="1" applyAlignment="1" applyProtection="1">
      <alignment horizontal="right" vertical="center" indent="1"/>
    </xf>
    <xf numFmtId="164" fontId="16" fillId="0" borderId="0" xfId="0" applyNumberFormat="1" applyFont="1" applyFill="1" applyBorder="1" applyAlignment="1" applyProtection="1">
      <alignment horizontal="right" vertical="center" wrapText="1" indent="1"/>
    </xf>
    <xf numFmtId="0" fontId="17" fillId="0" borderId="0" xfId="0" applyFont="1" applyFill="1" applyAlignment="1" applyProtection="1">
      <alignment horizontal="right" vertical="center" wrapText="1" indent="1"/>
    </xf>
    <xf numFmtId="0" fontId="8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6" fillId="0" borderId="49" xfId="0" applyFont="1" applyFill="1" applyBorder="1" applyAlignment="1" applyProtection="1">
      <alignment horizontal="center" vertical="center" wrapText="1"/>
    </xf>
    <xf numFmtId="0" fontId="16" fillId="0" borderId="22" xfId="5" applyFont="1" applyFill="1" applyBorder="1" applyAlignment="1" applyProtection="1">
      <alignment horizontal="center" vertical="center" wrapText="1"/>
    </xf>
    <xf numFmtId="0" fontId="22" fillId="0" borderId="2" xfId="0" applyFont="1" applyBorder="1" applyAlignment="1" applyProtection="1">
      <alignment wrapText="1"/>
    </xf>
    <xf numFmtId="0" fontId="23" fillId="0" borderId="5" xfId="0" applyFont="1" applyBorder="1" applyAlignment="1" applyProtection="1">
      <alignment wrapText="1"/>
    </xf>
    <xf numFmtId="0" fontId="23" fillId="0" borderId="33" xfId="0" applyFont="1" applyBorder="1" applyAlignment="1" applyProtection="1">
      <alignment wrapText="1"/>
    </xf>
    <xf numFmtId="164" fontId="21" fillId="0" borderId="6" xfId="0" quotePrefix="1" applyNumberFormat="1" applyFont="1" applyBorder="1" applyAlignment="1" applyProtection="1">
      <alignment horizontal="right" vertical="center" wrapText="1" indent="1"/>
    </xf>
    <xf numFmtId="49" fontId="17" fillId="0" borderId="28" xfId="5" applyNumberFormat="1" applyFont="1" applyFill="1" applyBorder="1" applyAlignment="1" applyProtection="1">
      <alignment horizontal="center" vertical="center" wrapText="1"/>
    </xf>
    <xf numFmtId="49" fontId="17" fillId="0" borderId="3" xfId="5" applyNumberFormat="1" applyFont="1" applyFill="1" applyBorder="1" applyAlignment="1" applyProtection="1">
      <alignment horizontal="center" vertical="center" wrapText="1"/>
    </xf>
    <xf numFmtId="49" fontId="17" fillId="0" borderId="4" xfId="5" applyNumberFormat="1" applyFont="1" applyFill="1" applyBorder="1" applyAlignment="1" applyProtection="1">
      <alignment horizontal="center" vertical="center" wrapText="1"/>
    </xf>
    <xf numFmtId="0" fontId="23" fillId="0" borderId="7" xfId="0" applyFont="1" applyBorder="1" applyAlignment="1" applyProtection="1">
      <alignment horizontal="center" wrapText="1"/>
    </xf>
    <xf numFmtId="0" fontId="22" fillId="0" borderId="28" xfId="0" applyFont="1" applyBorder="1" applyAlignment="1" applyProtection="1">
      <alignment horizontal="center" wrapText="1"/>
    </xf>
    <xf numFmtId="0" fontId="22" fillId="0" borderId="3" xfId="0" applyFont="1" applyBorder="1" applyAlignment="1" applyProtection="1">
      <alignment horizontal="center" wrapText="1"/>
    </xf>
    <xf numFmtId="0" fontId="22" fillId="0" borderId="4" xfId="0" applyFont="1" applyBorder="1" applyAlignment="1" applyProtection="1">
      <alignment horizontal="center" wrapText="1"/>
    </xf>
    <xf numFmtId="0" fontId="23" fillId="0" borderId="40" xfId="0" applyFont="1" applyBorder="1" applyAlignment="1" applyProtection="1">
      <alignment horizontal="center" wrapText="1"/>
    </xf>
    <xf numFmtId="49" fontId="17" fillId="0" borderId="25" xfId="5" applyNumberFormat="1" applyFont="1" applyFill="1" applyBorder="1" applyAlignment="1" applyProtection="1">
      <alignment horizontal="center" vertical="center" wrapText="1"/>
    </xf>
    <xf numFmtId="49" fontId="17" fillId="0" borderId="37" xfId="5" applyNumberFormat="1" applyFont="1" applyFill="1" applyBorder="1" applyAlignment="1" applyProtection="1">
      <alignment horizontal="center" vertical="center" wrapText="1"/>
    </xf>
    <xf numFmtId="49" fontId="17" fillId="0" borderId="30" xfId="5" applyNumberFormat="1" applyFont="1" applyFill="1" applyBorder="1" applyAlignment="1" applyProtection="1">
      <alignment horizontal="center" vertical="center" wrapText="1"/>
    </xf>
    <xf numFmtId="0" fontId="23" fillId="0" borderId="40" xfId="0" applyFont="1" applyBorder="1" applyAlignment="1" applyProtection="1">
      <alignment horizontal="center" vertical="center" wrapText="1"/>
    </xf>
    <xf numFmtId="0" fontId="6" fillId="0" borderId="50" xfId="0" applyFont="1" applyFill="1" applyBorder="1" applyAlignment="1" applyProtection="1">
      <alignment horizontal="center" vertical="center" wrapText="1"/>
    </xf>
    <xf numFmtId="0" fontId="33" fillId="0" borderId="0" xfId="0" applyFont="1" applyAlignment="1" applyProtection="1">
      <alignment horizontal="right" vertical="top"/>
    </xf>
    <xf numFmtId="0" fontId="5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vertical="center" wrapText="1"/>
    </xf>
    <xf numFmtId="0" fontId="14" fillId="0" borderId="0" xfId="0" applyNumberFormat="1" applyFont="1" applyFill="1" applyAlignment="1" applyProtection="1">
      <alignment textRotation="180" wrapText="1"/>
      <protection locked="0"/>
    </xf>
    <xf numFmtId="0" fontId="43" fillId="0" borderId="0" xfId="0" applyFont="1" applyAlignment="1" applyProtection="1">
      <alignment horizontal="right" vertical="top"/>
    </xf>
    <xf numFmtId="0" fontId="0" fillId="0" borderId="1" xfId="0" applyBorder="1"/>
    <xf numFmtId="164" fontId="25" fillId="0" borderId="37" xfId="0" applyNumberFormat="1" applyFont="1" applyFill="1" applyBorder="1" applyAlignment="1" applyProtection="1">
      <alignment horizontal="left" vertical="center" wrapText="1"/>
      <protection locked="0"/>
    </xf>
    <xf numFmtId="0" fontId="25" fillId="0" borderId="17" xfId="0" applyFont="1" applyBorder="1" applyAlignment="1" applyProtection="1">
      <alignment horizontal="left" vertical="center" indent="1"/>
      <protection locked="0"/>
    </xf>
    <xf numFmtId="0" fontId="25" fillId="0" borderId="1" xfId="0" applyFont="1" applyBorder="1" applyAlignment="1" applyProtection="1">
      <alignment horizontal="left" vertical="center" indent="1"/>
      <protection locked="0"/>
    </xf>
    <xf numFmtId="3" fontId="25" fillId="0" borderId="26" xfId="0" applyNumberFormat="1" applyFont="1" applyBorder="1" applyAlignment="1" applyProtection="1">
      <alignment horizontal="right" vertical="center" indent="1"/>
      <protection locked="0"/>
    </xf>
    <xf numFmtId="3" fontId="25" fillId="0" borderId="29" xfId="0" applyNumberFormat="1" applyFont="1" applyBorder="1" applyAlignment="1" applyProtection="1">
      <alignment horizontal="right" vertical="center" indent="1"/>
      <protection locked="0"/>
    </xf>
    <xf numFmtId="3" fontId="25" fillId="0" borderId="14" xfId="0" applyNumberFormat="1" applyFont="1" applyBorder="1" applyAlignment="1" applyProtection="1">
      <alignment horizontal="right" vertical="center" indent="1"/>
      <protection locked="0"/>
    </xf>
    <xf numFmtId="0" fontId="37" fillId="3" borderId="1" xfId="0" applyFont="1" applyFill="1" applyBorder="1" applyAlignment="1">
      <alignment horizontal="center" vertical="top" wrapText="1"/>
    </xf>
    <xf numFmtId="0" fontId="40" fillId="0" borderId="1" xfId="0" applyFont="1" applyBorder="1" applyAlignment="1">
      <alignment horizontal="center" vertical="top" wrapText="1"/>
    </xf>
    <xf numFmtId="0" fontId="40" fillId="0" borderId="1" xfId="0" applyFont="1" applyBorder="1" applyAlignment="1">
      <alignment horizontal="left" vertical="top" wrapText="1"/>
    </xf>
    <xf numFmtId="0" fontId="44" fillId="0" borderId="1" xfId="0" applyFont="1" applyBorder="1"/>
    <xf numFmtId="0" fontId="44" fillId="0" borderId="1" xfId="0" applyFont="1" applyBorder="1" applyAlignment="1">
      <alignment horizontal="center" vertical="top" wrapText="1"/>
    </xf>
    <xf numFmtId="0" fontId="44" fillId="0" borderId="1" xfId="0" applyFont="1" applyBorder="1" applyAlignment="1">
      <alignment horizontal="left" vertical="top" wrapText="1"/>
    </xf>
    <xf numFmtId="164" fontId="0" fillId="0" borderId="37" xfId="0" applyNumberFormat="1" applyFill="1" applyBorder="1" applyAlignment="1" applyProtection="1">
      <alignment horizontal="left" vertical="center" wrapText="1"/>
      <protection locked="0"/>
    </xf>
    <xf numFmtId="0" fontId="40" fillId="0" borderId="1" xfId="0" applyFont="1" applyBorder="1"/>
    <xf numFmtId="0" fontId="19" fillId="0" borderId="0" xfId="5" applyFont="1" applyFill="1" applyAlignment="1" applyProtection="1">
      <alignment horizontal="center"/>
    </xf>
    <xf numFmtId="164" fontId="5" fillId="0" borderId="0" xfId="5" applyNumberFormat="1" applyFont="1" applyFill="1" applyBorder="1" applyAlignment="1" applyProtection="1">
      <alignment horizontal="center" vertical="center"/>
    </xf>
    <xf numFmtId="0" fontId="6" fillId="0" borderId="25" xfId="5" applyFont="1" applyFill="1" applyBorder="1" applyAlignment="1" applyProtection="1">
      <alignment horizontal="center" vertical="center" wrapText="1"/>
    </xf>
    <xf numFmtId="0" fontId="6" fillId="0" borderId="30" xfId="5" applyFont="1" applyFill="1" applyBorder="1" applyAlignment="1" applyProtection="1">
      <alignment horizontal="center" vertical="center" wrapText="1"/>
    </xf>
    <xf numFmtId="0" fontId="6" fillId="0" borderId="17" xfId="5" applyFont="1" applyFill="1" applyBorder="1" applyAlignment="1" applyProtection="1">
      <alignment horizontal="center" vertical="center" wrapText="1"/>
    </xf>
    <xf numFmtId="0" fontId="6" fillId="0" borderId="10" xfId="5" applyFont="1" applyFill="1" applyBorder="1" applyAlignment="1" applyProtection="1">
      <alignment horizontal="center" vertical="center" wrapText="1"/>
    </xf>
    <xf numFmtId="164" fontId="26" fillId="0" borderId="17" xfId="5" applyNumberFormat="1" applyFont="1" applyFill="1" applyBorder="1" applyAlignment="1" applyProtection="1">
      <alignment horizontal="center" vertical="center"/>
    </xf>
    <xf numFmtId="164" fontId="26" fillId="0" borderId="26" xfId="5" applyNumberFormat="1" applyFont="1" applyFill="1" applyBorder="1" applyAlignment="1" applyProtection="1">
      <alignment horizontal="center" vertical="center"/>
    </xf>
    <xf numFmtId="164" fontId="26" fillId="0" borderId="52" xfId="0" applyNumberFormat="1" applyFont="1" applyFill="1" applyBorder="1" applyAlignment="1" applyProtection="1">
      <alignment horizontal="center" vertical="center" wrapText="1"/>
    </xf>
    <xf numFmtId="164" fontId="26" fillId="0" borderId="53" xfId="0" applyNumberFormat="1" applyFont="1" applyFill="1" applyBorder="1" applyAlignment="1" applyProtection="1">
      <alignment horizontal="center" vertical="center" wrapText="1"/>
    </xf>
    <xf numFmtId="164" fontId="14" fillId="0" borderId="0" xfId="0" applyNumberFormat="1" applyFont="1" applyFill="1" applyAlignment="1" applyProtection="1">
      <alignment horizontal="center" textRotation="180" wrapText="1"/>
    </xf>
    <xf numFmtId="164" fontId="26" fillId="0" borderId="54" xfId="0" applyNumberFormat="1" applyFont="1" applyFill="1" applyBorder="1" applyAlignment="1" applyProtection="1">
      <alignment horizontal="center" vertical="center" wrapText="1"/>
    </xf>
    <xf numFmtId="164" fontId="26" fillId="0" borderId="55" xfId="0" applyNumberFormat="1" applyFont="1" applyFill="1" applyBorder="1" applyAlignment="1" applyProtection="1">
      <alignment horizontal="center" vertical="center" wrapText="1"/>
    </xf>
    <xf numFmtId="164" fontId="14" fillId="0" borderId="0" xfId="0" applyNumberFormat="1" applyFont="1" applyFill="1" applyAlignment="1" applyProtection="1">
      <alignment horizontal="center" textRotation="180" wrapText="1"/>
      <protection locked="0"/>
    </xf>
    <xf numFmtId="164" fontId="4" fillId="0" borderId="9" xfId="0" applyNumberFormat="1" applyFont="1" applyFill="1" applyBorder="1" applyAlignment="1" applyProtection="1">
      <alignment horizontal="right" wrapText="1"/>
    </xf>
    <xf numFmtId="164" fontId="19" fillId="0" borderId="0" xfId="0" applyNumberFormat="1" applyFont="1" applyFill="1" applyAlignment="1">
      <alignment horizontal="center" vertical="center" wrapText="1"/>
    </xf>
    <xf numFmtId="0" fontId="14" fillId="0" borderId="0" xfId="0" applyNumberFormat="1" applyFont="1" applyFill="1" applyAlignment="1" applyProtection="1">
      <alignment horizontal="center" textRotation="180" wrapText="1"/>
      <protection locked="0"/>
    </xf>
    <xf numFmtId="164" fontId="14" fillId="0" borderId="0" xfId="0" applyNumberFormat="1" applyFont="1" applyFill="1" applyAlignment="1">
      <alignment horizontal="center" textRotation="180" wrapText="1"/>
    </xf>
    <xf numFmtId="0" fontId="6" fillId="0" borderId="31" xfId="0" applyFont="1" applyFill="1" applyBorder="1" applyAlignment="1" applyProtection="1">
      <alignment horizontal="center" vertical="center" wrapText="1"/>
    </xf>
    <xf numFmtId="0" fontId="6" fillId="0" borderId="56" xfId="0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51" xfId="0" applyFont="1" applyFill="1" applyBorder="1" applyAlignment="1" applyProtection="1">
      <alignment horizontal="center" vertical="center"/>
      <protection locked="0"/>
    </xf>
    <xf numFmtId="0" fontId="6" fillId="0" borderId="57" xfId="0" applyFont="1" applyFill="1" applyBorder="1" applyAlignment="1" applyProtection="1">
      <alignment horizontal="center" vertical="center"/>
      <protection locked="0"/>
    </xf>
    <xf numFmtId="0" fontId="6" fillId="0" borderId="34" xfId="0" applyFont="1" applyFill="1" applyBorder="1" applyAlignment="1" applyProtection="1">
      <alignment horizontal="center" vertical="center"/>
      <protection locked="0"/>
    </xf>
    <xf numFmtId="0" fontId="6" fillId="0" borderId="58" xfId="0" applyFont="1" applyFill="1" applyBorder="1" applyAlignment="1" applyProtection="1">
      <alignment horizontal="center" vertical="center"/>
    </xf>
    <xf numFmtId="0" fontId="6" fillId="0" borderId="59" xfId="0" applyFont="1" applyFill="1" applyBorder="1" applyAlignment="1" applyProtection="1">
      <alignment horizontal="center" vertical="center"/>
    </xf>
    <xf numFmtId="0" fontId="6" fillId="0" borderId="32" xfId="0" applyFont="1" applyFill="1" applyBorder="1" applyAlignment="1" applyProtection="1">
      <alignment horizontal="center" vertical="center"/>
    </xf>
    <xf numFmtId="0" fontId="26" fillId="0" borderId="31" xfId="0" applyFont="1" applyFill="1" applyBorder="1" applyAlignment="1">
      <alignment horizontal="left" vertical="center" indent="2"/>
    </xf>
    <xf numFmtId="0" fontId="26" fillId="0" borderId="20" xfId="0" applyFont="1" applyFill="1" applyBorder="1" applyAlignment="1">
      <alignment horizontal="left" vertical="center" indent="2"/>
    </xf>
    <xf numFmtId="0" fontId="37" fillId="3" borderId="0" xfId="0" applyFont="1" applyFill="1" applyAlignment="1">
      <alignment horizontal="center" vertical="top" wrapText="1"/>
    </xf>
    <xf numFmtId="0" fontId="44" fillId="3" borderId="0" xfId="0" applyFont="1" applyFill="1"/>
    <xf numFmtId="0" fontId="38" fillId="0" borderId="0" xfId="0" applyFont="1" applyFill="1" applyAlignment="1" applyProtection="1">
      <alignment horizontal="center" vertical="top" wrapText="1"/>
      <protection locked="0"/>
    </xf>
  </cellXfs>
  <cellStyles count="6">
    <cellStyle name="Ezres 2" xfId="1"/>
    <cellStyle name="Ezres 3" xfId="2"/>
    <cellStyle name="Hiperhivatkozás" xfId="3"/>
    <cellStyle name="Már látott hiperhivatkozás" xfId="4"/>
    <cellStyle name="Normál" xfId="0" builtinId="0"/>
    <cellStyle name="Normál_KVRENMUNKA" xfId="5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B38"/>
  <sheetViews>
    <sheetView topLeftCell="A33" zoomScaleNormal="100" workbookViewId="0">
      <selection activeCell="C47" sqref="C47"/>
    </sheetView>
  </sheetViews>
  <sheetFormatPr defaultRowHeight="12.75"/>
  <cols>
    <col min="1" max="1" width="46.33203125" style="94" customWidth="1"/>
    <col min="2" max="2" width="66.1640625" style="94" customWidth="1"/>
    <col min="3" max="16384" width="9.33203125" style="94"/>
  </cols>
  <sheetData>
    <row r="1" spans="1:2" ht="18.75">
      <c r="A1" s="249" t="s">
        <v>735</v>
      </c>
    </row>
    <row r="3" spans="1:2">
      <c r="A3" s="250"/>
      <c r="B3" s="250"/>
    </row>
    <row r="4" spans="1:2" ht="15.75">
      <c r="A4" s="224" t="s">
        <v>751</v>
      </c>
      <c r="B4" s="251"/>
    </row>
    <row r="5" spans="1:2" s="252" customFormat="1">
      <c r="A5" s="250"/>
      <c r="B5" s="250"/>
    </row>
    <row r="6" spans="1:2">
      <c r="A6" s="250" t="s">
        <v>285</v>
      </c>
      <c r="B6" s="250" t="s">
        <v>286</v>
      </c>
    </row>
    <row r="7" spans="1:2">
      <c r="A7" s="250" t="s">
        <v>287</v>
      </c>
      <c r="B7" s="250" t="s">
        <v>288</v>
      </c>
    </row>
    <row r="8" spans="1:2">
      <c r="A8" s="250" t="s">
        <v>289</v>
      </c>
      <c r="B8" s="250" t="s">
        <v>290</v>
      </c>
    </row>
    <row r="9" spans="1:2">
      <c r="A9" s="250"/>
      <c r="B9" s="250"/>
    </row>
    <row r="10" spans="1:2" ht="15.75">
      <c r="A10" s="224" t="str">
        <f>+CONCATENATE(LEFT(A4,4),". évi módosított előirányzat BEVÉTELEK")</f>
        <v>2015. évi módosított előirányzat BEVÉTELEK</v>
      </c>
      <c r="B10" s="251"/>
    </row>
    <row r="11" spans="1:2">
      <c r="A11" s="250"/>
      <c r="B11" s="250"/>
    </row>
    <row r="12" spans="1:2" s="252" customFormat="1">
      <c r="A12" s="250" t="s">
        <v>291</v>
      </c>
      <c r="B12" s="250" t="s">
        <v>297</v>
      </c>
    </row>
    <row r="13" spans="1:2">
      <c r="A13" s="250" t="s">
        <v>292</v>
      </c>
      <c r="B13" s="250" t="s">
        <v>298</v>
      </c>
    </row>
    <row r="14" spans="1:2">
      <c r="A14" s="250" t="s">
        <v>293</v>
      </c>
      <c r="B14" s="250" t="s">
        <v>299</v>
      </c>
    </row>
    <row r="15" spans="1:2">
      <c r="A15" s="250"/>
      <c r="B15" s="250"/>
    </row>
    <row r="16" spans="1:2" ht="14.25">
      <c r="A16" s="253" t="str">
        <f>+CONCATENATE(LEFT(A4,4),". évi teljesítés BEVÉTELEK")</f>
        <v>2015. évi teljesítés BEVÉTELEK</v>
      </c>
      <c r="B16" s="251"/>
    </row>
    <row r="17" spans="1:2">
      <c r="A17" s="250"/>
      <c r="B17" s="250"/>
    </row>
    <row r="18" spans="1:2">
      <c r="A18" s="250" t="s">
        <v>294</v>
      </c>
      <c r="B18" s="250" t="s">
        <v>300</v>
      </c>
    </row>
    <row r="19" spans="1:2">
      <c r="A19" s="250" t="s">
        <v>295</v>
      </c>
      <c r="B19" s="250" t="s">
        <v>301</v>
      </c>
    </row>
    <row r="20" spans="1:2">
      <c r="A20" s="250" t="s">
        <v>296</v>
      </c>
      <c r="B20" s="250" t="s">
        <v>302</v>
      </c>
    </row>
    <row r="21" spans="1:2">
      <c r="A21" s="250"/>
      <c r="B21" s="250"/>
    </row>
    <row r="22" spans="1:2" ht="15.75">
      <c r="A22" s="224" t="str">
        <f>+CONCATENATE(LEFT(A4,4),". évi eredeti előirányzat KIADÁSOK")</f>
        <v>2015. évi eredeti előirányzat KIADÁSOK</v>
      </c>
      <c r="B22" s="251"/>
    </row>
    <row r="23" spans="1:2">
      <c r="A23" s="250"/>
      <c r="B23" s="250"/>
    </row>
    <row r="24" spans="1:2">
      <c r="A24" s="250" t="s">
        <v>303</v>
      </c>
      <c r="B24" s="250" t="s">
        <v>309</v>
      </c>
    </row>
    <row r="25" spans="1:2">
      <c r="A25" s="250" t="s">
        <v>282</v>
      </c>
      <c r="B25" s="250" t="s">
        <v>310</v>
      </c>
    </row>
    <row r="26" spans="1:2">
      <c r="A26" s="250" t="s">
        <v>304</v>
      </c>
      <c r="B26" s="250" t="s">
        <v>311</v>
      </c>
    </row>
    <row r="27" spans="1:2">
      <c r="A27" s="250"/>
      <c r="B27" s="250"/>
    </row>
    <row r="28" spans="1:2" ht="15.75">
      <c r="A28" s="224" t="str">
        <f>+CONCATENATE(LEFT(A4,4),". évi módosított előirányzat KIADÁSOK")</f>
        <v>2015. évi módosított előirányzat KIADÁSOK</v>
      </c>
      <c r="B28" s="251"/>
    </row>
    <row r="29" spans="1:2">
      <c r="A29" s="250"/>
      <c r="B29" s="250"/>
    </row>
    <row r="30" spans="1:2">
      <c r="A30" s="250" t="s">
        <v>305</v>
      </c>
      <c r="B30" s="250" t="s">
        <v>316</v>
      </c>
    </row>
    <row r="31" spans="1:2">
      <c r="A31" s="250" t="s">
        <v>283</v>
      </c>
      <c r="B31" s="250" t="s">
        <v>313</v>
      </c>
    </row>
    <row r="32" spans="1:2">
      <c r="A32" s="250" t="s">
        <v>306</v>
      </c>
      <c r="B32" s="250" t="s">
        <v>312</v>
      </c>
    </row>
    <row r="33" spans="1:2">
      <c r="A33" s="250"/>
      <c r="B33" s="250"/>
    </row>
    <row r="34" spans="1:2" ht="15.75">
      <c r="A34" s="254" t="str">
        <f>+CONCATENATE(LEFT(A4,4),". évi teljesítés KIADÁSOK")</f>
        <v>2015. évi teljesítés KIADÁSOK</v>
      </c>
      <c r="B34" s="251"/>
    </row>
    <row r="35" spans="1:2">
      <c r="A35" s="250"/>
      <c r="B35" s="250"/>
    </row>
    <row r="36" spans="1:2">
      <c r="A36" s="250" t="s">
        <v>307</v>
      </c>
      <c r="B36" s="250" t="s">
        <v>317</v>
      </c>
    </row>
    <row r="37" spans="1:2">
      <c r="A37" s="250" t="s">
        <v>284</v>
      </c>
      <c r="B37" s="250" t="s">
        <v>315</v>
      </c>
    </row>
    <row r="38" spans="1:2">
      <c r="A38" s="250" t="s">
        <v>308</v>
      </c>
      <c r="B38" s="250" t="s">
        <v>314</v>
      </c>
    </row>
  </sheetData>
  <phoneticPr fontId="25" type="noConversion"/>
  <pageMargins left="1.0629921259842521" right="1.0236220472440944" top="0.78740157480314965" bottom="0.78740157480314965" header="0.70866141732283472" footer="0.70866141732283472"/>
  <pageSetup paperSize="9" scale="7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Munka4">
    <tabColor rgb="FF92D050"/>
  </sheetPr>
  <dimension ref="A1:K148"/>
  <sheetViews>
    <sheetView topLeftCell="A108" zoomScaleNormal="100" zoomScaleSheetLayoutView="100" workbookViewId="0">
      <selection activeCell="C139" sqref="C139"/>
    </sheetView>
  </sheetViews>
  <sheetFormatPr defaultRowHeight="12.75"/>
  <cols>
    <col min="1" max="1" width="14.83203125" style="286" customWidth="1"/>
    <col min="2" max="2" width="65.33203125" style="287" customWidth="1"/>
    <col min="3" max="5" width="17" style="288" customWidth="1"/>
    <col min="6" max="16384" width="9.33203125" style="22"/>
  </cols>
  <sheetData>
    <row r="1" spans="1:5" s="265" customFormat="1" ht="16.5" customHeight="1" thickBot="1">
      <c r="A1" s="264"/>
      <c r="B1" s="266"/>
      <c r="C1" s="308"/>
      <c r="D1" s="276"/>
      <c r="E1" s="308" t="str">
        <f ca="1">+CONCATENATE("5.1. melléklet a ……/",LEFT(ÖSSZEFÜGGÉSEK!A4,4)+1,". (……) önkormányzati rendelethez")</f>
        <v>5.1. melléklet a ……/2016. (……) önkormányzati rendelethez</v>
      </c>
    </row>
    <row r="2" spans="1:5" s="309" customFormat="1" ht="15.75" customHeight="1">
      <c r="A2" s="289" t="s">
        <v>692</v>
      </c>
      <c r="B2" s="351" t="s">
        <v>30</v>
      </c>
      <c r="C2" s="352"/>
      <c r="D2" s="353"/>
      <c r="E2" s="282" t="s">
        <v>680</v>
      </c>
    </row>
    <row r="3" spans="1:5" s="309" customFormat="1" ht="24.75" thickBot="1">
      <c r="A3" s="307" t="s">
        <v>320</v>
      </c>
      <c r="B3" s="354" t="s">
        <v>319</v>
      </c>
      <c r="C3" s="355"/>
      <c r="D3" s="356"/>
      <c r="E3" s="260" t="s">
        <v>680</v>
      </c>
    </row>
    <row r="4" spans="1:5" s="310" customFormat="1" ht="15.95" customHeight="1" thickBot="1">
      <c r="A4" s="267"/>
      <c r="B4" s="267"/>
      <c r="C4" s="268"/>
      <c r="D4" s="268"/>
      <c r="E4" s="268" t="s">
        <v>681</v>
      </c>
    </row>
    <row r="5" spans="1:5" ht="24.75" thickBot="1">
      <c r="A5" s="98" t="s">
        <v>28</v>
      </c>
      <c r="B5" s="99" t="s">
        <v>682</v>
      </c>
      <c r="C5" s="36" t="s">
        <v>56</v>
      </c>
      <c r="D5" s="36" t="s">
        <v>57</v>
      </c>
      <c r="E5" s="269" t="s">
        <v>58</v>
      </c>
    </row>
    <row r="6" spans="1:5" s="311" customFormat="1" ht="12.95" customHeight="1" thickBot="1">
      <c r="A6" s="262" t="s">
        <v>191</v>
      </c>
      <c r="B6" s="263" t="s">
        <v>192</v>
      </c>
      <c r="C6" s="263" t="s">
        <v>193</v>
      </c>
      <c r="D6" s="48" t="s">
        <v>194</v>
      </c>
      <c r="E6" s="46" t="s">
        <v>195</v>
      </c>
    </row>
    <row r="7" spans="1:5" s="311" customFormat="1" ht="15.95" customHeight="1" thickBot="1">
      <c r="A7" s="348" t="s">
        <v>683</v>
      </c>
      <c r="B7" s="349"/>
      <c r="C7" s="349"/>
      <c r="D7" s="349"/>
      <c r="E7" s="350"/>
    </row>
    <row r="8" spans="1:5" s="311" customFormat="1" ht="12" customHeight="1" thickBot="1">
      <c r="A8" s="129" t="s">
        <v>647</v>
      </c>
      <c r="B8" s="125" t="s">
        <v>75</v>
      </c>
      <c r="C8" s="156">
        <f>SUM(C9:C13)</f>
        <v>47841</v>
      </c>
      <c r="D8" s="156">
        <f>SUM(D9:D13)</f>
        <v>60953</v>
      </c>
      <c r="E8" s="139">
        <f>SUM(E9:E13)</f>
        <v>60953</v>
      </c>
    </row>
    <row r="9" spans="1:5" s="285" customFormat="1" ht="12" customHeight="1">
      <c r="A9" s="295" t="s">
        <v>711</v>
      </c>
      <c r="B9" s="167" t="s">
        <v>76</v>
      </c>
      <c r="C9" s="158">
        <v>7812</v>
      </c>
      <c r="D9" s="158">
        <v>7838</v>
      </c>
      <c r="E9" s="141">
        <v>7838</v>
      </c>
    </row>
    <row r="10" spans="1:5" s="312" customFormat="1" ht="12" customHeight="1">
      <c r="A10" s="296" t="s">
        <v>712</v>
      </c>
      <c r="B10" s="168" t="s">
        <v>77</v>
      </c>
      <c r="C10" s="157">
        <v>24786</v>
      </c>
      <c r="D10" s="157">
        <v>25484</v>
      </c>
      <c r="E10" s="140">
        <v>25484</v>
      </c>
    </row>
    <row r="11" spans="1:5" s="312" customFormat="1" ht="12" customHeight="1">
      <c r="A11" s="296" t="s">
        <v>713</v>
      </c>
      <c r="B11" s="168" t="s">
        <v>78</v>
      </c>
      <c r="C11" s="157">
        <v>14043</v>
      </c>
      <c r="D11" s="157">
        <v>14430</v>
      </c>
      <c r="E11" s="140">
        <v>14430</v>
      </c>
    </row>
    <row r="12" spans="1:5" s="312" customFormat="1" ht="12" customHeight="1">
      <c r="A12" s="296" t="s">
        <v>714</v>
      </c>
      <c r="B12" s="168" t="s">
        <v>79</v>
      </c>
      <c r="C12" s="157">
        <v>1200</v>
      </c>
      <c r="D12" s="157">
        <v>1200</v>
      </c>
      <c r="E12" s="140">
        <v>1200</v>
      </c>
    </row>
    <row r="13" spans="1:5" s="312" customFormat="1" ht="12" customHeight="1" thickBot="1">
      <c r="A13" s="296" t="s">
        <v>732</v>
      </c>
      <c r="B13" s="168" t="s">
        <v>767</v>
      </c>
      <c r="C13" s="157"/>
      <c r="D13" s="157">
        <v>12001</v>
      </c>
      <c r="E13" s="140">
        <v>12001</v>
      </c>
    </row>
    <row r="14" spans="1:5" s="285" customFormat="1" ht="12" customHeight="1" thickBot="1">
      <c r="A14" s="129" t="s">
        <v>648</v>
      </c>
      <c r="B14" s="146" t="s">
        <v>82</v>
      </c>
      <c r="C14" s="156">
        <f>SUM(C15:C19)</f>
        <v>8950</v>
      </c>
      <c r="D14" s="156">
        <f>SUM(D15:D19)</f>
        <v>12839</v>
      </c>
      <c r="E14" s="139">
        <f>SUM(E15:E19)</f>
        <v>12839</v>
      </c>
    </row>
    <row r="15" spans="1:5" s="285" customFormat="1" ht="12" customHeight="1">
      <c r="A15" s="295" t="s">
        <v>717</v>
      </c>
      <c r="B15" s="167" t="s">
        <v>83</v>
      </c>
      <c r="C15" s="158"/>
      <c r="D15" s="158"/>
      <c r="E15" s="141"/>
    </row>
    <row r="16" spans="1:5" s="285" customFormat="1" ht="12" customHeight="1">
      <c r="A16" s="296" t="s">
        <v>718</v>
      </c>
      <c r="B16" s="168" t="s">
        <v>84</v>
      </c>
      <c r="C16" s="157"/>
      <c r="D16" s="157"/>
      <c r="E16" s="140"/>
    </row>
    <row r="17" spans="1:5" s="285" customFormat="1" ht="12" customHeight="1">
      <c r="A17" s="296" t="s">
        <v>719</v>
      </c>
      <c r="B17" s="168" t="s">
        <v>85</v>
      </c>
      <c r="C17" s="157"/>
      <c r="D17" s="157"/>
      <c r="E17" s="140"/>
    </row>
    <row r="18" spans="1:5" s="285" customFormat="1" ht="12" customHeight="1">
      <c r="A18" s="296" t="s">
        <v>720</v>
      </c>
      <c r="B18" s="168" t="s">
        <v>86</v>
      </c>
      <c r="C18" s="157"/>
      <c r="D18" s="157"/>
      <c r="E18" s="140"/>
    </row>
    <row r="19" spans="1:5" s="285" customFormat="1" ht="12" customHeight="1">
      <c r="A19" s="296" t="s">
        <v>721</v>
      </c>
      <c r="B19" s="168" t="s">
        <v>87</v>
      </c>
      <c r="C19" s="157">
        <v>8950</v>
      </c>
      <c r="D19" s="157">
        <v>12839</v>
      </c>
      <c r="E19" s="140">
        <v>12839</v>
      </c>
    </row>
    <row r="20" spans="1:5" s="312" customFormat="1" ht="12" customHeight="1" thickBot="1">
      <c r="A20" s="297" t="s">
        <v>727</v>
      </c>
      <c r="B20" s="148" t="s">
        <v>88</v>
      </c>
      <c r="C20" s="159"/>
      <c r="D20" s="159"/>
      <c r="E20" s="142"/>
    </row>
    <row r="21" spans="1:5" s="312" customFormat="1" ht="12" customHeight="1" thickBot="1">
      <c r="A21" s="129" t="s">
        <v>649</v>
      </c>
      <c r="B21" s="125" t="s">
        <v>89</v>
      </c>
      <c r="C21" s="156">
        <f>SUM(C22:C26)</f>
        <v>4833</v>
      </c>
      <c r="D21" s="156">
        <f>SUM(D22:D26)</f>
        <v>4833</v>
      </c>
      <c r="E21" s="139">
        <f>SUM(E22:E26)</f>
        <v>4830</v>
      </c>
    </row>
    <row r="22" spans="1:5" s="312" customFormat="1" ht="12" customHeight="1">
      <c r="A22" s="295" t="s">
        <v>700</v>
      </c>
      <c r="B22" s="167" t="s">
        <v>90</v>
      </c>
      <c r="C22" s="158"/>
      <c r="D22" s="158">
        <v>4830</v>
      </c>
      <c r="E22" s="141">
        <v>4830</v>
      </c>
    </row>
    <row r="23" spans="1:5" s="285" customFormat="1" ht="12" customHeight="1">
      <c r="A23" s="296" t="s">
        <v>701</v>
      </c>
      <c r="B23" s="168" t="s">
        <v>91</v>
      </c>
      <c r="C23" s="157"/>
      <c r="D23" s="157"/>
      <c r="E23" s="140"/>
    </row>
    <row r="24" spans="1:5" s="312" customFormat="1" ht="12" customHeight="1">
      <c r="A24" s="296" t="s">
        <v>702</v>
      </c>
      <c r="B24" s="168" t="s">
        <v>92</v>
      </c>
      <c r="C24" s="157"/>
      <c r="D24" s="157"/>
      <c r="E24" s="140"/>
    </row>
    <row r="25" spans="1:5" s="312" customFormat="1" ht="12" customHeight="1">
      <c r="A25" s="296" t="s">
        <v>703</v>
      </c>
      <c r="B25" s="168" t="s">
        <v>93</v>
      </c>
      <c r="C25" s="157"/>
      <c r="D25" s="157"/>
      <c r="E25" s="140"/>
    </row>
    <row r="26" spans="1:5" s="312" customFormat="1" ht="12" customHeight="1">
      <c r="A26" s="296" t="s">
        <v>3</v>
      </c>
      <c r="B26" s="168" t="s">
        <v>94</v>
      </c>
      <c r="C26" s="157">
        <v>4833</v>
      </c>
      <c r="D26" s="157">
        <v>3</v>
      </c>
      <c r="E26" s="140"/>
    </row>
    <row r="27" spans="1:5" s="312" customFormat="1" ht="12" customHeight="1" thickBot="1">
      <c r="A27" s="297" t="s">
        <v>4</v>
      </c>
      <c r="B27" s="169" t="s">
        <v>95</v>
      </c>
      <c r="C27" s="159"/>
      <c r="D27" s="159"/>
      <c r="E27" s="142"/>
    </row>
    <row r="28" spans="1:5" s="312" customFormat="1" ht="12" customHeight="1" thickBot="1">
      <c r="A28" s="129" t="s">
        <v>5</v>
      </c>
      <c r="B28" s="125" t="s">
        <v>96</v>
      </c>
      <c r="C28" s="162">
        <f>+C29+C32+C33+C34</f>
        <v>32350</v>
      </c>
      <c r="D28" s="162">
        <f>+D29+D32+D33+D34</f>
        <v>38806</v>
      </c>
      <c r="E28" s="175">
        <f>+E29+E32+E33+E34</f>
        <v>38804</v>
      </c>
    </row>
    <row r="29" spans="1:5" s="312" customFormat="1" ht="12" customHeight="1">
      <c r="A29" s="295" t="s">
        <v>97</v>
      </c>
      <c r="B29" s="167" t="s">
        <v>98</v>
      </c>
      <c r="C29" s="177">
        <f>+C30+C31</f>
        <v>30100</v>
      </c>
      <c r="D29" s="177">
        <f>+D30+D31</f>
        <v>36426</v>
      </c>
      <c r="E29" s="176">
        <f>+E30+E31</f>
        <v>36424</v>
      </c>
    </row>
    <row r="30" spans="1:5" s="312" customFormat="1" ht="12" customHeight="1">
      <c r="A30" s="296" t="s">
        <v>99</v>
      </c>
      <c r="B30" s="168" t="s">
        <v>100</v>
      </c>
      <c r="C30" s="157">
        <v>6100</v>
      </c>
      <c r="D30" s="157">
        <v>6504</v>
      </c>
      <c r="E30" s="140">
        <v>6502</v>
      </c>
    </row>
    <row r="31" spans="1:5" s="312" customFormat="1" ht="12" customHeight="1">
      <c r="A31" s="296" t="s">
        <v>101</v>
      </c>
      <c r="B31" s="168" t="s">
        <v>102</v>
      </c>
      <c r="C31" s="157">
        <v>24000</v>
      </c>
      <c r="D31" s="157">
        <v>29922</v>
      </c>
      <c r="E31" s="140">
        <v>29922</v>
      </c>
    </row>
    <row r="32" spans="1:5" s="312" customFormat="1" ht="12" customHeight="1">
      <c r="A32" s="296" t="s">
        <v>103</v>
      </c>
      <c r="B32" s="168" t="s">
        <v>104</v>
      </c>
      <c r="C32" s="157">
        <v>2100</v>
      </c>
      <c r="D32" s="157">
        <v>2165</v>
      </c>
      <c r="E32" s="140">
        <v>2165</v>
      </c>
    </row>
    <row r="33" spans="1:5" s="312" customFormat="1" ht="12" customHeight="1">
      <c r="A33" s="296" t="s">
        <v>105</v>
      </c>
      <c r="B33" s="168" t="s">
        <v>106</v>
      </c>
      <c r="C33" s="157"/>
      <c r="D33" s="157"/>
      <c r="E33" s="140"/>
    </row>
    <row r="34" spans="1:5" s="312" customFormat="1" ht="12" customHeight="1" thickBot="1">
      <c r="A34" s="297" t="s">
        <v>107</v>
      </c>
      <c r="B34" s="169" t="s">
        <v>108</v>
      </c>
      <c r="C34" s="159">
        <v>150</v>
      </c>
      <c r="D34" s="159">
        <v>215</v>
      </c>
      <c r="E34" s="142">
        <v>215</v>
      </c>
    </row>
    <row r="35" spans="1:5" s="312" customFormat="1" ht="12" customHeight="1" thickBot="1">
      <c r="A35" s="129" t="s">
        <v>651</v>
      </c>
      <c r="B35" s="125" t="s">
        <v>109</v>
      </c>
      <c r="C35" s="156">
        <f>SUM(C36:C45)</f>
        <v>9080</v>
      </c>
      <c r="D35" s="156">
        <f>SUM(D36:D45)</f>
        <v>9262</v>
      </c>
      <c r="E35" s="139">
        <f>SUM(E36:E45)</f>
        <v>6937</v>
      </c>
    </row>
    <row r="36" spans="1:5" s="312" customFormat="1" ht="12" customHeight="1">
      <c r="A36" s="295" t="s">
        <v>704</v>
      </c>
      <c r="B36" s="167" t="s">
        <v>110</v>
      </c>
      <c r="C36" s="158"/>
      <c r="D36" s="158"/>
      <c r="E36" s="141"/>
    </row>
    <row r="37" spans="1:5" s="312" customFormat="1" ht="12" customHeight="1">
      <c r="A37" s="296" t="s">
        <v>705</v>
      </c>
      <c r="B37" s="168" t="s">
        <v>111</v>
      </c>
      <c r="C37" s="157"/>
      <c r="D37" s="157">
        <v>182</v>
      </c>
      <c r="E37" s="140">
        <v>182</v>
      </c>
    </row>
    <row r="38" spans="1:5" s="312" customFormat="1" ht="12" customHeight="1">
      <c r="A38" s="296" t="s">
        <v>706</v>
      </c>
      <c r="B38" s="168" t="s">
        <v>112</v>
      </c>
      <c r="C38" s="157"/>
      <c r="D38" s="157"/>
      <c r="E38" s="140"/>
    </row>
    <row r="39" spans="1:5" s="312" customFormat="1" ht="12" customHeight="1">
      <c r="A39" s="296" t="s">
        <v>7</v>
      </c>
      <c r="B39" s="168" t="s">
        <v>113</v>
      </c>
      <c r="C39" s="157">
        <v>5365</v>
      </c>
      <c r="D39" s="157">
        <v>5365</v>
      </c>
      <c r="E39" s="140">
        <v>4147</v>
      </c>
    </row>
    <row r="40" spans="1:5" s="312" customFormat="1" ht="12" customHeight="1">
      <c r="A40" s="296" t="s">
        <v>8</v>
      </c>
      <c r="B40" s="168" t="s">
        <v>114</v>
      </c>
      <c r="C40" s="157">
        <v>1290</v>
      </c>
      <c r="D40" s="157">
        <v>1290</v>
      </c>
      <c r="E40" s="140">
        <v>1200</v>
      </c>
    </row>
    <row r="41" spans="1:5" s="312" customFormat="1" ht="12" customHeight="1">
      <c r="A41" s="296" t="s">
        <v>9</v>
      </c>
      <c r="B41" s="168" t="s">
        <v>115</v>
      </c>
      <c r="C41" s="157">
        <v>2425</v>
      </c>
      <c r="D41" s="157">
        <v>2425</v>
      </c>
      <c r="E41" s="140">
        <v>1317</v>
      </c>
    </row>
    <row r="42" spans="1:5" s="312" customFormat="1" ht="12" customHeight="1">
      <c r="A42" s="296" t="s">
        <v>10</v>
      </c>
      <c r="B42" s="168" t="s">
        <v>116</v>
      </c>
      <c r="C42" s="157"/>
      <c r="D42" s="157"/>
      <c r="E42" s="140"/>
    </row>
    <row r="43" spans="1:5" s="312" customFormat="1" ht="12" customHeight="1">
      <c r="A43" s="296" t="s">
        <v>11</v>
      </c>
      <c r="B43" s="168" t="s">
        <v>117</v>
      </c>
      <c r="C43" s="157"/>
      <c r="D43" s="157"/>
      <c r="E43" s="140">
        <v>2</v>
      </c>
    </row>
    <row r="44" spans="1:5" s="312" customFormat="1" ht="12" customHeight="1">
      <c r="A44" s="296" t="s">
        <v>118</v>
      </c>
      <c r="B44" s="168" t="s">
        <v>754</v>
      </c>
      <c r="C44" s="160"/>
      <c r="D44" s="160"/>
      <c r="E44" s="143">
        <v>76</v>
      </c>
    </row>
    <row r="45" spans="1:5" s="285" customFormat="1" ht="12" customHeight="1" thickBot="1">
      <c r="A45" s="297" t="s">
        <v>120</v>
      </c>
      <c r="B45" s="169" t="s">
        <v>121</v>
      </c>
      <c r="C45" s="161"/>
      <c r="D45" s="161"/>
      <c r="E45" s="144">
        <v>13</v>
      </c>
    </row>
    <row r="46" spans="1:5" s="312" customFormat="1" ht="12" customHeight="1" thickBot="1">
      <c r="A46" s="129" t="s">
        <v>652</v>
      </c>
      <c r="B46" s="125" t="s">
        <v>122</v>
      </c>
      <c r="C46" s="156">
        <f>SUM(C47:C51)</f>
        <v>4725</v>
      </c>
      <c r="D46" s="156">
        <f>SUM(D47:D51)</f>
        <v>4725</v>
      </c>
      <c r="E46" s="139">
        <f>SUM(E47:E51)</f>
        <v>3179</v>
      </c>
    </row>
    <row r="47" spans="1:5" s="312" customFormat="1" ht="12" customHeight="1">
      <c r="A47" s="295" t="s">
        <v>707</v>
      </c>
      <c r="B47" s="167" t="s">
        <v>123</v>
      </c>
      <c r="C47" s="179"/>
      <c r="D47" s="179"/>
      <c r="E47" s="145"/>
    </row>
    <row r="48" spans="1:5" s="312" customFormat="1" ht="12" customHeight="1">
      <c r="A48" s="296" t="s">
        <v>708</v>
      </c>
      <c r="B48" s="168" t="s">
        <v>124</v>
      </c>
      <c r="C48" s="160">
        <v>4725</v>
      </c>
      <c r="D48" s="160">
        <v>4725</v>
      </c>
      <c r="E48" s="143">
        <v>3179</v>
      </c>
    </row>
    <row r="49" spans="1:5" s="312" customFormat="1" ht="12" customHeight="1">
      <c r="A49" s="296" t="s">
        <v>125</v>
      </c>
      <c r="B49" s="168" t="s">
        <v>126</v>
      </c>
      <c r="C49" s="160"/>
      <c r="D49" s="160"/>
      <c r="E49" s="143"/>
    </row>
    <row r="50" spans="1:5" s="312" customFormat="1" ht="12" customHeight="1">
      <c r="A50" s="296" t="s">
        <v>127</v>
      </c>
      <c r="B50" s="168" t="s">
        <v>128</v>
      </c>
      <c r="C50" s="160"/>
      <c r="D50" s="160"/>
      <c r="E50" s="143"/>
    </row>
    <row r="51" spans="1:5" s="312" customFormat="1" ht="12" customHeight="1" thickBot="1">
      <c r="A51" s="297" t="s">
        <v>129</v>
      </c>
      <c r="B51" s="169" t="s">
        <v>130</v>
      </c>
      <c r="C51" s="161"/>
      <c r="D51" s="161"/>
      <c r="E51" s="144"/>
    </row>
    <row r="52" spans="1:5" s="312" customFormat="1" ht="12" customHeight="1" thickBot="1">
      <c r="A52" s="129" t="s">
        <v>12</v>
      </c>
      <c r="B52" s="125" t="s">
        <v>131</v>
      </c>
      <c r="C52" s="156">
        <f>SUM(C53:C55)</f>
        <v>0</v>
      </c>
      <c r="D52" s="156">
        <f>SUM(D53:D55)</f>
        <v>2564</v>
      </c>
      <c r="E52" s="139">
        <f>SUM(E53:E55)</f>
        <v>2575</v>
      </c>
    </row>
    <row r="53" spans="1:5" s="285" customFormat="1" ht="12" customHeight="1">
      <c r="A53" s="295" t="s">
        <v>709</v>
      </c>
      <c r="B53" s="167" t="s">
        <v>132</v>
      </c>
      <c r="C53" s="158"/>
      <c r="D53" s="158"/>
      <c r="E53" s="141"/>
    </row>
    <row r="54" spans="1:5" s="285" customFormat="1" ht="12" customHeight="1">
      <c r="A54" s="296" t="s">
        <v>710</v>
      </c>
      <c r="B54" s="168" t="s">
        <v>133</v>
      </c>
      <c r="C54" s="157"/>
      <c r="D54" s="157"/>
      <c r="E54" s="140">
        <v>11</v>
      </c>
    </row>
    <row r="55" spans="1:5" s="285" customFormat="1" ht="12" customHeight="1">
      <c r="A55" s="296" t="s">
        <v>134</v>
      </c>
      <c r="B55" s="168" t="s">
        <v>135</v>
      </c>
      <c r="C55" s="157"/>
      <c r="D55" s="157">
        <v>2564</v>
      </c>
      <c r="E55" s="140">
        <v>2564</v>
      </c>
    </row>
    <row r="56" spans="1:5" s="285" customFormat="1" ht="12" customHeight="1" thickBot="1">
      <c r="A56" s="297" t="s">
        <v>136</v>
      </c>
      <c r="B56" s="169" t="s">
        <v>137</v>
      </c>
      <c r="C56" s="159"/>
      <c r="D56" s="159"/>
      <c r="E56" s="142"/>
    </row>
    <row r="57" spans="1:5" s="312" customFormat="1" ht="12" customHeight="1" thickBot="1">
      <c r="A57" s="129" t="s">
        <v>654</v>
      </c>
      <c r="B57" s="146" t="s">
        <v>138</v>
      </c>
      <c r="C57" s="156">
        <f>SUM(C58:C60)</f>
        <v>0</v>
      </c>
      <c r="D57" s="156">
        <f>SUM(D58:D60)</f>
        <v>1106</v>
      </c>
      <c r="E57" s="139">
        <f>SUM(E58:E60)</f>
        <v>63</v>
      </c>
    </row>
    <row r="58" spans="1:5" s="312" customFormat="1" ht="12" customHeight="1">
      <c r="A58" s="295" t="s">
        <v>13</v>
      </c>
      <c r="B58" s="167" t="s">
        <v>139</v>
      </c>
      <c r="C58" s="160"/>
      <c r="D58" s="160"/>
      <c r="E58" s="143"/>
    </row>
    <row r="59" spans="1:5" s="312" customFormat="1" ht="12" customHeight="1">
      <c r="A59" s="296" t="s">
        <v>14</v>
      </c>
      <c r="B59" s="168" t="s">
        <v>323</v>
      </c>
      <c r="C59" s="160"/>
      <c r="D59" s="160"/>
      <c r="E59" s="143"/>
    </row>
    <row r="60" spans="1:5" s="312" customFormat="1" ht="12" customHeight="1">
      <c r="A60" s="296" t="s">
        <v>35</v>
      </c>
      <c r="B60" s="168" t="s">
        <v>141</v>
      </c>
      <c r="C60" s="160"/>
      <c r="D60" s="160">
        <v>1106</v>
      </c>
      <c r="E60" s="143">
        <v>63</v>
      </c>
    </row>
    <row r="61" spans="1:5" s="312" customFormat="1" ht="12" customHeight="1" thickBot="1">
      <c r="A61" s="297" t="s">
        <v>142</v>
      </c>
      <c r="B61" s="169" t="s">
        <v>143</v>
      </c>
      <c r="C61" s="160"/>
      <c r="D61" s="160"/>
      <c r="E61" s="143"/>
    </row>
    <row r="62" spans="1:5" s="312" customFormat="1" ht="12" customHeight="1" thickBot="1">
      <c r="A62" s="129" t="s">
        <v>655</v>
      </c>
      <c r="B62" s="125" t="s">
        <v>144</v>
      </c>
      <c r="C62" s="162">
        <f>+C8+C14+C21+C28+C35+C46+C52+C57</f>
        <v>107779</v>
      </c>
      <c r="D62" s="162">
        <f>+D8+D14+D21+D28+D35+D46+D52+D57</f>
        <v>135088</v>
      </c>
      <c r="E62" s="175">
        <f>+E8+E14+E21+E28+E35+E46+E52+E57</f>
        <v>130180</v>
      </c>
    </row>
    <row r="63" spans="1:5" s="312" customFormat="1" ht="12" customHeight="1" thickBot="1">
      <c r="A63" s="298" t="s">
        <v>321</v>
      </c>
      <c r="B63" s="146" t="s">
        <v>146</v>
      </c>
      <c r="C63" s="156">
        <f>SUM(C64:C66)</f>
        <v>0</v>
      </c>
      <c r="D63" s="156">
        <f>SUM(D64:D66)</f>
        <v>0</v>
      </c>
      <c r="E63" s="139">
        <f>SUM(E64:E66)</f>
        <v>0</v>
      </c>
    </row>
    <row r="64" spans="1:5" s="312" customFormat="1" ht="12" customHeight="1">
      <c r="A64" s="295" t="s">
        <v>147</v>
      </c>
      <c r="B64" s="167" t="s">
        <v>148</v>
      </c>
      <c r="C64" s="160"/>
      <c r="D64" s="160"/>
      <c r="E64" s="143"/>
    </row>
    <row r="65" spans="1:5" s="312" customFormat="1" ht="12" customHeight="1">
      <c r="A65" s="296" t="s">
        <v>149</v>
      </c>
      <c r="B65" s="168" t="s">
        <v>150</v>
      </c>
      <c r="C65" s="160"/>
      <c r="D65" s="160"/>
      <c r="E65" s="143"/>
    </row>
    <row r="66" spans="1:5" s="312" customFormat="1" ht="12" customHeight="1" thickBot="1">
      <c r="A66" s="297" t="s">
        <v>151</v>
      </c>
      <c r="B66" s="291" t="s">
        <v>152</v>
      </c>
      <c r="C66" s="160"/>
      <c r="D66" s="160"/>
      <c r="E66" s="143"/>
    </row>
    <row r="67" spans="1:5" s="312" customFormat="1" ht="12" customHeight="1" thickBot="1">
      <c r="A67" s="298" t="s">
        <v>153</v>
      </c>
      <c r="B67" s="146" t="s">
        <v>154</v>
      </c>
      <c r="C67" s="156">
        <f>SUM(C68:C71)</f>
        <v>0</v>
      </c>
      <c r="D67" s="156">
        <f>SUM(D68:D71)</f>
        <v>0</v>
      </c>
      <c r="E67" s="139">
        <f>SUM(E68:E71)</f>
        <v>0</v>
      </c>
    </row>
    <row r="68" spans="1:5" s="312" customFormat="1" ht="12" customHeight="1">
      <c r="A68" s="295" t="s">
        <v>733</v>
      </c>
      <c r="B68" s="167" t="s">
        <v>155</v>
      </c>
      <c r="C68" s="160"/>
      <c r="D68" s="160"/>
      <c r="E68" s="143"/>
    </row>
    <row r="69" spans="1:5" s="312" customFormat="1" ht="12" customHeight="1">
      <c r="A69" s="296" t="s">
        <v>734</v>
      </c>
      <c r="B69" s="168" t="s">
        <v>156</v>
      </c>
      <c r="C69" s="160"/>
      <c r="D69" s="160"/>
      <c r="E69" s="143"/>
    </row>
    <row r="70" spans="1:5" s="312" customFormat="1" ht="12" customHeight="1">
      <c r="A70" s="296" t="s">
        <v>157</v>
      </c>
      <c r="B70" s="168" t="s">
        <v>158</v>
      </c>
      <c r="C70" s="160"/>
      <c r="D70" s="160"/>
      <c r="E70" s="143"/>
    </row>
    <row r="71" spans="1:5" s="312" customFormat="1" ht="12" customHeight="1" thickBot="1">
      <c r="A71" s="297" t="s">
        <v>159</v>
      </c>
      <c r="B71" s="169" t="s">
        <v>160</v>
      </c>
      <c r="C71" s="160"/>
      <c r="D71" s="160"/>
      <c r="E71" s="143"/>
    </row>
    <row r="72" spans="1:5" s="312" customFormat="1" ht="12" customHeight="1" thickBot="1">
      <c r="A72" s="298" t="s">
        <v>161</v>
      </c>
      <c r="B72" s="146" t="s">
        <v>162</v>
      </c>
      <c r="C72" s="156">
        <f>SUM(C73:C74)</f>
        <v>18380</v>
      </c>
      <c r="D72" s="156">
        <f>SUM(D73:D74)</f>
        <v>8823</v>
      </c>
      <c r="E72" s="139">
        <f>SUM(E73:E74)</f>
        <v>8823</v>
      </c>
    </row>
    <row r="73" spans="1:5" s="312" customFormat="1" ht="12" customHeight="1">
      <c r="A73" s="295" t="s">
        <v>163</v>
      </c>
      <c r="B73" s="167" t="s">
        <v>164</v>
      </c>
      <c r="C73" s="160">
        <v>18380</v>
      </c>
      <c r="D73" s="160">
        <v>8823</v>
      </c>
      <c r="E73" s="143">
        <v>8823</v>
      </c>
    </row>
    <row r="74" spans="1:5" s="312" customFormat="1" ht="12" customHeight="1" thickBot="1">
      <c r="A74" s="297" t="s">
        <v>165</v>
      </c>
      <c r="B74" s="169" t="s">
        <v>166</v>
      </c>
      <c r="C74" s="160"/>
      <c r="D74" s="160"/>
      <c r="E74" s="143"/>
    </row>
    <row r="75" spans="1:5" s="312" customFormat="1" ht="12" customHeight="1" thickBot="1">
      <c r="A75" s="298" t="s">
        <v>167</v>
      </c>
      <c r="B75" s="146" t="s">
        <v>168</v>
      </c>
      <c r="C75" s="156">
        <f>SUM(C76:C78)</f>
        <v>0</v>
      </c>
      <c r="D75" s="156">
        <f>SUM(D76:D78)</f>
        <v>3630</v>
      </c>
      <c r="E75" s="139">
        <f>SUM(E76:E78)</f>
        <v>3630</v>
      </c>
    </row>
    <row r="76" spans="1:5" s="312" customFormat="1" ht="12" customHeight="1">
      <c r="A76" s="295" t="s">
        <v>169</v>
      </c>
      <c r="B76" s="167" t="s">
        <v>170</v>
      </c>
      <c r="C76" s="160"/>
      <c r="D76" s="160">
        <v>3630</v>
      </c>
      <c r="E76" s="143">
        <v>3630</v>
      </c>
    </row>
    <row r="77" spans="1:5" s="312" customFormat="1" ht="12" customHeight="1">
      <c r="A77" s="296" t="s">
        <v>171</v>
      </c>
      <c r="B77" s="168" t="s">
        <v>172</v>
      </c>
      <c r="C77" s="160"/>
      <c r="D77" s="160"/>
      <c r="E77" s="143"/>
    </row>
    <row r="78" spans="1:5" s="312" customFormat="1" ht="12" customHeight="1" thickBot="1">
      <c r="A78" s="297" t="s">
        <v>173</v>
      </c>
      <c r="B78" s="169" t="s">
        <v>174</v>
      </c>
      <c r="C78" s="160"/>
      <c r="D78" s="160"/>
      <c r="E78" s="143"/>
    </row>
    <row r="79" spans="1:5" s="312" customFormat="1" ht="12" customHeight="1" thickBot="1">
      <c r="A79" s="298" t="s">
        <v>175</v>
      </c>
      <c r="B79" s="146" t="s">
        <v>176</v>
      </c>
      <c r="C79" s="156">
        <f>SUM(C80:C83)</f>
        <v>0</v>
      </c>
      <c r="D79" s="156">
        <f>SUM(D80:D83)</f>
        <v>0</v>
      </c>
      <c r="E79" s="139">
        <f>SUM(E80:E83)</f>
        <v>0</v>
      </c>
    </row>
    <row r="80" spans="1:5" s="312" customFormat="1" ht="12" customHeight="1">
      <c r="A80" s="299" t="s">
        <v>177</v>
      </c>
      <c r="B80" s="167" t="s">
        <v>178</v>
      </c>
      <c r="C80" s="160"/>
      <c r="D80" s="160"/>
      <c r="E80" s="143"/>
    </row>
    <row r="81" spans="1:5" s="312" customFormat="1" ht="12" customHeight="1">
      <c r="A81" s="300" t="s">
        <v>179</v>
      </c>
      <c r="B81" s="168" t="s">
        <v>180</v>
      </c>
      <c r="C81" s="160"/>
      <c r="D81" s="160"/>
      <c r="E81" s="143"/>
    </row>
    <row r="82" spans="1:5" s="312" customFormat="1" ht="12" customHeight="1">
      <c r="A82" s="300" t="s">
        <v>181</v>
      </c>
      <c r="B82" s="168" t="s">
        <v>182</v>
      </c>
      <c r="C82" s="160"/>
      <c r="D82" s="160"/>
      <c r="E82" s="143"/>
    </row>
    <row r="83" spans="1:5" s="312" customFormat="1" ht="12" customHeight="1" thickBot="1">
      <c r="A83" s="301" t="s">
        <v>183</v>
      </c>
      <c r="B83" s="169" t="s">
        <v>184</v>
      </c>
      <c r="C83" s="160"/>
      <c r="D83" s="160"/>
      <c r="E83" s="143"/>
    </row>
    <row r="84" spans="1:5" s="312" customFormat="1" ht="12" customHeight="1" thickBot="1">
      <c r="A84" s="298" t="s">
        <v>185</v>
      </c>
      <c r="B84" s="146" t="s">
        <v>186</v>
      </c>
      <c r="C84" s="183"/>
      <c r="D84" s="183"/>
      <c r="E84" s="184"/>
    </row>
    <row r="85" spans="1:5" s="312" customFormat="1" ht="12" customHeight="1" thickBot="1">
      <c r="A85" s="298" t="s">
        <v>187</v>
      </c>
      <c r="B85" s="292" t="s">
        <v>188</v>
      </c>
      <c r="C85" s="162">
        <f>+C63+C67+C72+C75+C79+C84</f>
        <v>18380</v>
      </c>
      <c r="D85" s="162">
        <f>+D63+D67+D72+D75+D79+D84</f>
        <v>12453</v>
      </c>
      <c r="E85" s="175">
        <f>+E63+E67+E72+E75+E79+E84</f>
        <v>12453</v>
      </c>
    </row>
    <row r="86" spans="1:5" s="312" customFormat="1" ht="12" customHeight="1" thickBot="1">
      <c r="A86" s="302" t="s">
        <v>189</v>
      </c>
      <c r="B86" s="293" t="s">
        <v>322</v>
      </c>
      <c r="C86" s="162">
        <f>+C62+C85</f>
        <v>126159</v>
      </c>
      <c r="D86" s="162">
        <f>+D62+D85</f>
        <v>147541</v>
      </c>
      <c r="E86" s="175">
        <f>+E62+E85</f>
        <v>142633</v>
      </c>
    </row>
    <row r="87" spans="1:5" s="312" customFormat="1" ht="15" customHeight="1">
      <c r="A87" s="270"/>
      <c r="B87" s="271"/>
      <c r="C87" s="283"/>
      <c r="D87" s="283"/>
      <c r="E87" s="283"/>
    </row>
    <row r="88" spans="1:5" ht="13.5" thickBot="1">
      <c r="A88" s="272"/>
      <c r="B88" s="273"/>
      <c r="C88" s="284"/>
      <c r="D88" s="284"/>
      <c r="E88" s="284"/>
    </row>
    <row r="89" spans="1:5" s="311" customFormat="1" ht="16.5" customHeight="1" thickBot="1">
      <c r="A89" s="348" t="s">
        <v>684</v>
      </c>
      <c r="B89" s="349"/>
      <c r="C89" s="349"/>
      <c r="D89" s="349"/>
      <c r="E89" s="350"/>
    </row>
    <row r="90" spans="1:5" s="97" customFormat="1" ht="12" customHeight="1" thickBot="1">
      <c r="A90" s="290" t="s">
        <v>647</v>
      </c>
      <c r="B90" s="128" t="s">
        <v>197</v>
      </c>
      <c r="C90" s="277">
        <f>SUM(C91:C95)</f>
        <v>104968</v>
      </c>
      <c r="D90" s="277">
        <f>SUM(D91:D95)</f>
        <v>124191</v>
      </c>
      <c r="E90" s="277">
        <f>SUM(E91:E95)</f>
        <v>118725</v>
      </c>
    </row>
    <row r="91" spans="1:5" ht="12" customHeight="1">
      <c r="A91" s="303" t="s">
        <v>711</v>
      </c>
      <c r="B91" s="114" t="s">
        <v>677</v>
      </c>
      <c r="C91" s="37">
        <v>18471</v>
      </c>
      <c r="D91" s="37">
        <v>19179</v>
      </c>
      <c r="E91" s="109">
        <v>19157</v>
      </c>
    </row>
    <row r="92" spans="1:5" ht="12" customHeight="1">
      <c r="A92" s="296" t="s">
        <v>712</v>
      </c>
      <c r="B92" s="112" t="s">
        <v>15</v>
      </c>
      <c r="C92" s="157">
        <v>4326</v>
      </c>
      <c r="D92" s="157">
        <v>4326</v>
      </c>
      <c r="E92" s="140">
        <v>4017</v>
      </c>
    </row>
    <row r="93" spans="1:5" ht="12" customHeight="1">
      <c r="A93" s="296" t="s">
        <v>713</v>
      </c>
      <c r="B93" s="112" t="s">
        <v>731</v>
      </c>
      <c r="C93" s="159">
        <v>34755</v>
      </c>
      <c r="D93" s="159">
        <v>39127</v>
      </c>
      <c r="E93" s="142">
        <v>34723</v>
      </c>
    </row>
    <row r="94" spans="1:5" ht="12" customHeight="1">
      <c r="A94" s="296" t="s">
        <v>714</v>
      </c>
      <c r="B94" s="115" t="s">
        <v>16</v>
      </c>
      <c r="C94" s="159">
        <v>4784</v>
      </c>
      <c r="D94" s="159">
        <v>5364</v>
      </c>
      <c r="E94" s="142">
        <v>4947</v>
      </c>
    </row>
    <row r="95" spans="1:5" ht="12" customHeight="1">
      <c r="A95" s="296" t="s">
        <v>722</v>
      </c>
      <c r="B95" s="123" t="s">
        <v>17</v>
      </c>
      <c r="C95" s="159">
        <v>42632</v>
      </c>
      <c r="D95" s="159">
        <v>56195</v>
      </c>
      <c r="E95" s="142">
        <v>55881</v>
      </c>
    </row>
    <row r="96" spans="1:5" ht="12" customHeight="1">
      <c r="A96" s="296" t="s">
        <v>715</v>
      </c>
      <c r="B96" s="112" t="s">
        <v>198</v>
      </c>
      <c r="C96" s="159">
        <v>174</v>
      </c>
      <c r="D96" s="159">
        <v>2167</v>
      </c>
      <c r="E96" s="142">
        <v>2008</v>
      </c>
    </row>
    <row r="97" spans="1:5" ht="12" customHeight="1">
      <c r="A97" s="296" t="s">
        <v>716</v>
      </c>
      <c r="B97" s="135" t="s">
        <v>199</v>
      </c>
      <c r="C97" s="159"/>
      <c r="D97" s="159"/>
      <c r="E97" s="142"/>
    </row>
    <row r="98" spans="1:5" ht="12" customHeight="1">
      <c r="A98" s="296" t="s">
        <v>723</v>
      </c>
      <c r="B98" s="136" t="s">
        <v>200</v>
      </c>
      <c r="C98" s="159"/>
      <c r="D98" s="159"/>
      <c r="E98" s="142"/>
    </row>
    <row r="99" spans="1:5" ht="12" customHeight="1">
      <c r="A99" s="296" t="s">
        <v>724</v>
      </c>
      <c r="B99" s="136" t="s">
        <v>201</v>
      </c>
      <c r="C99" s="159"/>
      <c r="D99" s="159"/>
      <c r="E99" s="142"/>
    </row>
    <row r="100" spans="1:5" ht="12" customHeight="1">
      <c r="A100" s="296" t="s">
        <v>725</v>
      </c>
      <c r="B100" s="135" t="s">
        <v>202</v>
      </c>
      <c r="C100" s="159">
        <v>41098</v>
      </c>
      <c r="D100" s="159">
        <v>42052</v>
      </c>
      <c r="E100" s="142">
        <v>41897</v>
      </c>
    </row>
    <row r="101" spans="1:5" ht="12" customHeight="1">
      <c r="A101" s="296" t="s">
        <v>726</v>
      </c>
      <c r="B101" s="135" t="s">
        <v>203</v>
      </c>
      <c r="C101" s="159"/>
      <c r="D101" s="159"/>
      <c r="E101" s="142"/>
    </row>
    <row r="102" spans="1:5" ht="12" customHeight="1">
      <c r="A102" s="296" t="s">
        <v>728</v>
      </c>
      <c r="B102" s="136" t="s">
        <v>204</v>
      </c>
      <c r="C102" s="159"/>
      <c r="D102" s="159"/>
      <c r="E102" s="142"/>
    </row>
    <row r="103" spans="1:5" ht="12" customHeight="1">
      <c r="A103" s="304" t="s">
        <v>18</v>
      </c>
      <c r="B103" s="137" t="s">
        <v>205</v>
      </c>
      <c r="C103" s="159"/>
      <c r="D103" s="159"/>
      <c r="E103" s="142"/>
    </row>
    <row r="104" spans="1:5" ht="12" customHeight="1">
      <c r="A104" s="296" t="s">
        <v>206</v>
      </c>
      <c r="B104" s="137" t="s">
        <v>207</v>
      </c>
      <c r="C104" s="159"/>
      <c r="D104" s="159"/>
      <c r="E104" s="142"/>
    </row>
    <row r="105" spans="1:5" s="97" customFormat="1" ht="12" customHeight="1" thickBot="1">
      <c r="A105" s="305" t="s">
        <v>208</v>
      </c>
      <c r="B105" s="138" t="s">
        <v>209</v>
      </c>
      <c r="C105" s="38">
        <v>1360</v>
      </c>
      <c r="D105" s="38">
        <v>11976</v>
      </c>
      <c r="E105" s="103">
        <v>11976</v>
      </c>
    </row>
    <row r="106" spans="1:5" ht="12" customHeight="1" thickBot="1">
      <c r="A106" s="129" t="s">
        <v>648</v>
      </c>
      <c r="B106" s="127" t="s">
        <v>210</v>
      </c>
      <c r="C106" s="150">
        <f>+C107+C109+C111</f>
        <v>18134</v>
      </c>
      <c r="D106" s="150">
        <f>+D107+D109+D111</f>
        <v>16134</v>
      </c>
      <c r="E106" s="150">
        <f>+E107+E109+E111</f>
        <v>10138</v>
      </c>
    </row>
    <row r="107" spans="1:5" ht="12" customHeight="1">
      <c r="A107" s="295" t="s">
        <v>717</v>
      </c>
      <c r="B107" s="112" t="s">
        <v>33</v>
      </c>
      <c r="C107" s="158">
        <v>10384</v>
      </c>
      <c r="D107" s="158">
        <v>8384</v>
      </c>
      <c r="E107" s="141">
        <v>5890</v>
      </c>
    </row>
    <row r="108" spans="1:5" ht="12" customHeight="1">
      <c r="A108" s="295" t="s">
        <v>718</v>
      </c>
      <c r="B108" s="116" t="s">
        <v>211</v>
      </c>
      <c r="C108" s="158"/>
      <c r="D108" s="158"/>
      <c r="E108" s="141"/>
    </row>
    <row r="109" spans="1:5" ht="12" customHeight="1">
      <c r="A109" s="295" t="s">
        <v>719</v>
      </c>
      <c r="B109" s="116" t="s">
        <v>19</v>
      </c>
      <c r="C109" s="157">
        <v>7750</v>
      </c>
      <c r="D109" s="157">
        <v>7750</v>
      </c>
      <c r="E109" s="140">
        <v>4248</v>
      </c>
    </row>
    <row r="110" spans="1:5" ht="12" customHeight="1">
      <c r="A110" s="295" t="s">
        <v>720</v>
      </c>
      <c r="B110" s="116" t="s">
        <v>212</v>
      </c>
      <c r="C110" s="157"/>
      <c r="D110" s="157"/>
      <c r="E110" s="140"/>
    </row>
    <row r="111" spans="1:5" ht="12" customHeight="1">
      <c r="A111" s="295" t="s">
        <v>721</v>
      </c>
      <c r="B111" s="148" t="s">
        <v>36</v>
      </c>
      <c r="C111" s="157"/>
      <c r="D111" s="157"/>
      <c r="E111" s="140"/>
    </row>
    <row r="112" spans="1:5" ht="12" customHeight="1">
      <c r="A112" s="295" t="s">
        <v>727</v>
      </c>
      <c r="B112" s="147" t="s">
        <v>213</v>
      </c>
      <c r="C112" s="157"/>
      <c r="D112" s="157"/>
      <c r="E112" s="140"/>
    </row>
    <row r="113" spans="1:5" ht="12" customHeight="1">
      <c r="A113" s="295" t="s">
        <v>729</v>
      </c>
      <c r="B113" s="163" t="s">
        <v>214</v>
      </c>
      <c r="C113" s="157"/>
      <c r="D113" s="157"/>
      <c r="E113" s="140"/>
    </row>
    <row r="114" spans="1:5" ht="12" customHeight="1">
      <c r="A114" s="295" t="s">
        <v>20</v>
      </c>
      <c r="B114" s="136" t="s">
        <v>201</v>
      </c>
      <c r="C114" s="157"/>
      <c r="D114" s="157"/>
      <c r="E114" s="140"/>
    </row>
    <row r="115" spans="1:5" ht="12" customHeight="1">
      <c r="A115" s="295" t="s">
        <v>21</v>
      </c>
      <c r="B115" s="136" t="s">
        <v>215</v>
      </c>
      <c r="C115" s="157"/>
      <c r="D115" s="157"/>
      <c r="E115" s="140"/>
    </row>
    <row r="116" spans="1:5" ht="12" customHeight="1">
      <c r="A116" s="295" t="s">
        <v>22</v>
      </c>
      <c r="B116" s="136" t="s">
        <v>216</v>
      </c>
      <c r="C116" s="157"/>
      <c r="D116" s="157"/>
      <c r="E116" s="140"/>
    </row>
    <row r="117" spans="1:5" ht="12" customHeight="1">
      <c r="A117" s="295" t="s">
        <v>217</v>
      </c>
      <c r="B117" s="136" t="s">
        <v>204</v>
      </c>
      <c r="C117" s="157"/>
      <c r="D117" s="157"/>
      <c r="E117" s="140"/>
    </row>
    <row r="118" spans="1:5" ht="12" customHeight="1">
      <c r="A118" s="295" t="s">
        <v>218</v>
      </c>
      <c r="B118" s="136" t="s">
        <v>219</v>
      </c>
      <c r="C118" s="157"/>
      <c r="D118" s="157"/>
      <c r="E118" s="140"/>
    </row>
    <row r="119" spans="1:5" ht="12" customHeight="1" thickBot="1">
      <c r="A119" s="304" t="s">
        <v>220</v>
      </c>
      <c r="B119" s="136" t="s">
        <v>221</v>
      </c>
      <c r="C119" s="159"/>
      <c r="D119" s="159"/>
      <c r="E119" s="142"/>
    </row>
    <row r="120" spans="1:5" ht="12" customHeight="1" thickBot="1">
      <c r="A120" s="129" t="s">
        <v>649</v>
      </c>
      <c r="B120" s="132" t="s">
        <v>222</v>
      </c>
      <c r="C120" s="150">
        <f>+C121+C122</f>
        <v>1632</v>
      </c>
      <c r="D120" s="150">
        <f>+D121+D122</f>
        <v>3744</v>
      </c>
      <c r="E120" s="150">
        <f>+E121+E122</f>
        <v>0</v>
      </c>
    </row>
    <row r="121" spans="1:5" ht="12" customHeight="1">
      <c r="A121" s="295" t="s">
        <v>700</v>
      </c>
      <c r="B121" s="113" t="s">
        <v>685</v>
      </c>
      <c r="C121" s="158">
        <v>1632</v>
      </c>
      <c r="D121" s="158">
        <v>3744</v>
      </c>
      <c r="E121" s="141"/>
    </row>
    <row r="122" spans="1:5" ht="12" customHeight="1" thickBot="1">
      <c r="A122" s="297" t="s">
        <v>701</v>
      </c>
      <c r="B122" s="116" t="s">
        <v>686</v>
      </c>
      <c r="C122" s="159"/>
      <c r="D122" s="159"/>
      <c r="E122" s="142"/>
    </row>
    <row r="123" spans="1:5" ht="12" customHeight="1" thickBot="1">
      <c r="A123" s="129" t="s">
        <v>650</v>
      </c>
      <c r="B123" s="132" t="s">
        <v>223</v>
      </c>
      <c r="C123" s="150">
        <f>+C90+C106+C120</f>
        <v>124734</v>
      </c>
      <c r="D123" s="150">
        <f>+D90+D106+D120</f>
        <v>144069</v>
      </c>
      <c r="E123" s="150">
        <f>+E90+E106+E120</f>
        <v>128863</v>
      </c>
    </row>
    <row r="124" spans="1:5" ht="12" customHeight="1" thickBot="1">
      <c r="A124" s="129" t="s">
        <v>651</v>
      </c>
      <c r="B124" s="132" t="s">
        <v>324</v>
      </c>
      <c r="C124" s="150">
        <f>+C125+C126+C127</f>
        <v>0</v>
      </c>
      <c r="D124" s="150">
        <f>+D125+D126+D127</f>
        <v>0</v>
      </c>
      <c r="E124" s="150">
        <f>+E125+E126+E127</f>
        <v>0</v>
      </c>
    </row>
    <row r="125" spans="1:5" ht="12" customHeight="1">
      <c r="A125" s="295" t="s">
        <v>704</v>
      </c>
      <c r="B125" s="113" t="s">
        <v>225</v>
      </c>
      <c r="C125" s="140"/>
      <c r="D125" s="140"/>
      <c r="E125" s="140"/>
    </row>
    <row r="126" spans="1:5" ht="12" customHeight="1">
      <c r="A126" s="295" t="s">
        <v>705</v>
      </c>
      <c r="B126" s="113" t="s">
        <v>226</v>
      </c>
      <c r="C126" s="140"/>
      <c r="D126" s="140"/>
      <c r="E126" s="140"/>
    </row>
    <row r="127" spans="1:5" ht="12" customHeight="1" thickBot="1">
      <c r="A127" s="304" t="s">
        <v>706</v>
      </c>
      <c r="B127" s="111" t="s">
        <v>227</v>
      </c>
      <c r="C127" s="140"/>
      <c r="D127" s="140"/>
      <c r="E127" s="140"/>
    </row>
    <row r="128" spans="1:5" ht="12" customHeight="1" thickBot="1">
      <c r="A128" s="129" t="s">
        <v>652</v>
      </c>
      <c r="B128" s="132" t="s">
        <v>228</v>
      </c>
      <c r="C128" s="150">
        <f>+C129+C130+C131+C132</f>
        <v>0</v>
      </c>
      <c r="D128" s="150">
        <f>+D129+D130+D131+D132</f>
        <v>0</v>
      </c>
      <c r="E128" s="150">
        <f>+E129+E130+E131+E132</f>
        <v>0</v>
      </c>
    </row>
    <row r="129" spans="1:11" ht="12" customHeight="1">
      <c r="A129" s="295" t="s">
        <v>707</v>
      </c>
      <c r="B129" s="113" t="s">
        <v>229</v>
      </c>
      <c r="C129" s="140"/>
      <c r="D129" s="140"/>
      <c r="E129" s="140"/>
    </row>
    <row r="130" spans="1:11" ht="12" customHeight="1">
      <c r="A130" s="295" t="s">
        <v>708</v>
      </c>
      <c r="B130" s="113" t="s">
        <v>230</v>
      </c>
      <c r="C130" s="140"/>
      <c r="D130" s="140"/>
      <c r="E130" s="140"/>
    </row>
    <row r="131" spans="1:11" ht="12" customHeight="1">
      <c r="A131" s="295" t="s">
        <v>125</v>
      </c>
      <c r="B131" s="113" t="s">
        <v>231</v>
      </c>
      <c r="C131" s="140"/>
      <c r="D131" s="140"/>
      <c r="E131" s="140"/>
    </row>
    <row r="132" spans="1:11" s="97" customFormat="1" ht="12" customHeight="1" thickBot="1">
      <c r="A132" s="304" t="s">
        <v>127</v>
      </c>
      <c r="B132" s="111" t="s">
        <v>232</v>
      </c>
      <c r="C132" s="140"/>
      <c r="D132" s="140"/>
      <c r="E132" s="140"/>
    </row>
    <row r="133" spans="1:11" ht="13.5" thickBot="1">
      <c r="A133" s="129" t="s">
        <v>653</v>
      </c>
      <c r="B133" s="132" t="s">
        <v>329</v>
      </c>
      <c r="C133" s="280">
        <f>+C134+C135+C136+C138+C137</f>
        <v>1425</v>
      </c>
      <c r="D133" s="280">
        <f>+D134+D135+D136+D138+D137</f>
        <v>3472</v>
      </c>
      <c r="E133" s="280">
        <f>+E134+E135+E136+E138+E137</f>
        <v>3472</v>
      </c>
      <c r="K133" s="261"/>
    </row>
    <row r="134" spans="1:11">
      <c r="A134" s="295" t="s">
        <v>709</v>
      </c>
      <c r="B134" s="113" t="s">
        <v>234</v>
      </c>
      <c r="C134" s="140"/>
      <c r="D134" s="140"/>
      <c r="E134" s="140"/>
    </row>
    <row r="135" spans="1:11" ht="12" customHeight="1">
      <c r="A135" s="295" t="s">
        <v>710</v>
      </c>
      <c r="B135" s="113" t="s">
        <v>235</v>
      </c>
      <c r="C135" s="140">
        <v>1425</v>
      </c>
      <c r="D135" s="140">
        <v>3472</v>
      </c>
      <c r="E135" s="140">
        <v>3472</v>
      </c>
    </row>
    <row r="136" spans="1:11" s="97" customFormat="1" ht="12" customHeight="1">
      <c r="A136" s="295" t="s">
        <v>134</v>
      </c>
      <c r="B136" s="113" t="s">
        <v>328</v>
      </c>
      <c r="C136" s="140"/>
      <c r="D136" s="140"/>
      <c r="E136" s="140"/>
    </row>
    <row r="137" spans="1:11" s="97" customFormat="1" ht="12" customHeight="1">
      <c r="A137" s="295" t="s">
        <v>136</v>
      </c>
      <c r="B137" s="113" t="s">
        <v>236</v>
      </c>
      <c r="C137" s="140"/>
      <c r="D137" s="140"/>
      <c r="E137" s="140"/>
    </row>
    <row r="138" spans="1:11" s="97" customFormat="1" ht="12" customHeight="1" thickBot="1">
      <c r="A138" s="304" t="s">
        <v>327</v>
      </c>
      <c r="B138" s="111" t="s">
        <v>237</v>
      </c>
      <c r="C138" s="140"/>
      <c r="D138" s="140"/>
      <c r="E138" s="140"/>
    </row>
    <row r="139" spans="1:11" s="97" customFormat="1" ht="12" customHeight="1" thickBot="1">
      <c r="A139" s="129" t="s">
        <v>654</v>
      </c>
      <c r="B139" s="132" t="s">
        <v>325</v>
      </c>
      <c r="C139" s="281">
        <f>+C140+C141+C142+C143</f>
        <v>0</v>
      </c>
      <c r="D139" s="281">
        <f>+D140+D141+D142+D143</f>
        <v>0</v>
      </c>
      <c r="E139" s="281">
        <f>+E140+E141+E142+E143</f>
        <v>0</v>
      </c>
    </row>
    <row r="140" spans="1:11" s="97" customFormat="1" ht="12" customHeight="1">
      <c r="A140" s="295" t="s">
        <v>13</v>
      </c>
      <c r="B140" s="113" t="s">
        <v>239</v>
      </c>
      <c r="C140" s="140"/>
      <c r="D140" s="140"/>
      <c r="E140" s="140"/>
    </row>
    <row r="141" spans="1:11" s="97" customFormat="1" ht="12" customHeight="1">
      <c r="A141" s="295" t="s">
        <v>14</v>
      </c>
      <c r="B141" s="113" t="s">
        <v>240</v>
      </c>
      <c r="C141" s="140"/>
      <c r="D141" s="140"/>
      <c r="E141" s="140"/>
    </row>
    <row r="142" spans="1:11" s="97" customFormat="1" ht="12" customHeight="1">
      <c r="A142" s="295" t="s">
        <v>35</v>
      </c>
      <c r="B142" s="113" t="s">
        <v>241</v>
      </c>
      <c r="C142" s="140"/>
      <c r="D142" s="140"/>
      <c r="E142" s="140"/>
    </row>
    <row r="143" spans="1:11" ht="12.75" customHeight="1" thickBot="1">
      <c r="A143" s="295" t="s">
        <v>142</v>
      </c>
      <c r="B143" s="113" t="s">
        <v>242</v>
      </c>
      <c r="C143" s="140"/>
      <c r="D143" s="140"/>
      <c r="E143" s="140"/>
    </row>
    <row r="144" spans="1:11" ht="12" customHeight="1" thickBot="1">
      <c r="A144" s="129" t="s">
        <v>655</v>
      </c>
      <c r="B144" s="132" t="s">
        <v>243</v>
      </c>
      <c r="C144" s="294">
        <f>+C124+C128+C133+C139</f>
        <v>1425</v>
      </c>
      <c r="D144" s="294">
        <f>+D124+D128+D133+D139</f>
        <v>3472</v>
      </c>
      <c r="E144" s="294">
        <f>+E124+E128+E133+E139</f>
        <v>3472</v>
      </c>
    </row>
    <row r="145" spans="1:5" ht="15" customHeight="1" thickBot="1">
      <c r="A145" s="306" t="s">
        <v>656</v>
      </c>
      <c r="B145" s="152" t="s">
        <v>244</v>
      </c>
      <c r="C145" s="294">
        <f>+C123+C144</f>
        <v>126159</v>
      </c>
      <c r="D145" s="294">
        <f>+D123+D144</f>
        <v>147541</v>
      </c>
      <c r="E145" s="294">
        <f>+E123+E144</f>
        <v>132335</v>
      </c>
    </row>
    <row r="146" spans="1:5" ht="13.5" thickBot="1">
      <c r="A146" s="25"/>
      <c r="B146" s="26"/>
      <c r="C146" s="27"/>
      <c r="D146" s="27"/>
      <c r="E146" s="27"/>
    </row>
    <row r="147" spans="1:5" ht="15" customHeight="1" thickBot="1">
      <c r="A147" s="274"/>
      <c r="B147" s="275"/>
      <c r="C147" s="49"/>
      <c r="D147" s="50"/>
      <c r="E147" s="47"/>
    </row>
    <row r="148" spans="1:5" ht="14.25" customHeight="1" thickBot="1">
      <c r="A148" s="274"/>
      <c r="B148" s="275"/>
      <c r="C148" s="49"/>
      <c r="D148" s="50"/>
      <c r="E148" s="47"/>
    </row>
  </sheetData>
  <sheetProtection formatCells="0"/>
  <mergeCells count="4">
    <mergeCell ref="A7:E7"/>
    <mergeCell ref="A89:E89"/>
    <mergeCell ref="B2:D2"/>
    <mergeCell ref="B3:D3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1:K148"/>
  <sheetViews>
    <sheetView topLeftCell="A77" zoomScaleNormal="100" zoomScaleSheetLayoutView="100" workbookViewId="0">
      <selection activeCell="E106" sqref="E106"/>
    </sheetView>
  </sheetViews>
  <sheetFormatPr defaultRowHeight="12.75"/>
  <cols>
    <col min="1" max="1" width="14.83203125" style="286" customWidth="1"/>
    <col min="2" max="2" width="64.6640625" style="287" customWidth="1"/>
    <col min="3" max="5" width="17" style="288" customWidth="1"/>
    <col min="6" max="16384" width="9.33203125" style="22"/>
  </cols>
  <sheetData>
    <row r="1" spans="1:5" s="265" customFormat="1" ht="16.5" customHeight="1" thickBot="1">
      <c r="A1" s="264"/>
      <c r="B1" s="266"/>
      <c r="C1" s="308"/>
      <c r="D1" s="276"/>
      <c r="E1" s="314" t="str">
        <f ca="1">+CONCATENATE("5.2. melléklet a ……/",LEFT(ÖSSZEFÜGGÉSEK!A4,4)+1,". (……) önkormányzati rendelethez")</f>
        <v>5.2. melléklet a ……/2016. (……) önkormányzati rendelethez</v>
      </c>
    </row>
    <row r="2" spans="1:5" s="309" customFormat="1" ht="15.75" customHeight="1">
      <c r="A2" s="289" t="s">
        <v>692</v>
      </c>
      <c r="B2" s="351" t="s">
        <v>30</v>
      </c>
      <c r="C2" s="352"/>
      <c r="D2" s="353"/>
      <c r="E2" s="282" t="s">
        <v>680</v>
      </c>
    </row>
    <row r="3" spans="1:5" s="309" customFormat="1" ht="24.75" thickBot="1">
      <c r="A3" s="307" t="s">
        <v>320</v>
      </c>
      <c r="B3" s="354" t="s">
        <v>331</v>
      </c>
      <c r="C3" s="355"/>
      <c r="D3" s="356"/>
      <c r="E3" s="260" t="s">
        <v>687</v>
      </c>
    </row>
    <row r="4" spans="1:5" s="310" customFormat="1" ht="15.95" customHeight="1" thickBot="1">
      <c r="A4" s="267"/>
      <c r="B4" s="267"/>
      <c r="C4" s="268"/>
      <c r="D4" s="268"/>
      <c r="E4" s="268" t="s">
        <v>681</v>
      </c>
    </row>
    <row r="5" spans="1:5" ht="24.75" thickBot="1">
      <c r="A5" s="98" t="s">
        <v>28</v>
      </c>
      <c r="B5" s="99" t="s">
        <v>682</v>
      </c>
      <c r="C5" s="36" t="s">
        <v>56</v>
      </c>
      <c r="D5" s="36" t="s">
        <v>57</v>
      </c>
      <c r="E5" s="269" t="s">
        <v>58</v>
      </c>
    </row>
    <row r="6" spans="1:5" s="311" customFormat="1" ht="12.95" customHeight="1" thickBot="1">
      <c r="A6" s="262" t="s">
        <v>191</v>
      </c>
      <c r="B6" s="263" t="s">
        <v>192</v>
      </c>
      <c r="C6" s="263" t="s">
        <v>193</v>
      </c>
      <c r="D6" s="48" t="s">
        <v>194</v>
      </c>
      <c r="E6" s="46" t="s">
        <v>195</v>
      </c>
    </row>
    <row r="7" spans="1:5" s="311" customFormat="1" ht="15.95" customHeight="1" thickBot="1">
      <c r="A7" s="348" t="s">
        <v>683</v>
      </c>
      <c r="B7" s="349"/>
      <c r="C7" s="349"/>
      <c r="D7" s="349"/>
      <c r="E7" s="350"/>
    </row>
    <row r="8" spans="1:5" s="311" customFormat="1" ht="12" customHeight="1" thickBot="1">
      <c r="A8" s="129" t="s">
        <v>647</v>
      </c>
      <c r="B8" s="125" t="s">
        <v>75</v>
      </c>
      <c r="C8" s="156">
        <f>SUM(C9:C13)</f>
        <v>47841</v>
      </c>
      <c r="D8" s="156">
        <f>SUM(D9:D13)</f>
        <v>60953</v>
      </c>
      <c r="E8" s="139">
        <f>SUM(E9:E13)</f>
        <v>60953</v>
      </c>
    </row>
    <row r="9" spans="1:5" s="285" customFormat="1" ht="12" customHeight="1">
      <c r="A9" s="295" t="s">
        <v>711</v>
      </c>
      <c r="B9" s="167" t="s">
        <v>76</v>
      </c>
      <c r="C9" s="158">
        <v>7812</v>
      </c>
      <c r="D9" s="158">
        <v>7838</v>
      </c>
      <c r="E9" s="141">
        <v>7838</v>
      </c>
    </row>
    <row r="10" spans="1:5" s="312" customFormat="1" ht="12" customHeight="1">
      <c r="A10" s="296" t="s">
        <v>712</v>
      </c>
      <c r="B10" s="168" t="s">
        <v>77</v>
      </c>
      <c r="C10" s="157">
        <v>24786</v>
      </c>
      <c r="D10" s="157">
        <v>25484</v>
      </c>
      <c r="E10" s="140">
        <v>25484</v>
      </c>
    </row>
    <row r="11" spans="1:5" s="312" customFormat="1" ht="12" customHeight="1">
      <c r="A11" s="296" t="s">
        <v>713</v>
      </c>
      <c r="B11" s="168" t="s">
        <v>78</v>
      </c>
      <c r="C11" s="157">
        <v>14043</v>
      </c>
      <c r="D11" s="157">
        <v>14430</v>
      </c>
      <c r="E11" s="140">
        <v>14430</v>
      </c>
    </row>
    <row r="12" spans="1:5" s="312" customFormat="1" ht="12" customHeight="1">
      <c r="A12" s="296" t="s">
        <v>714</v>
      </c>
      <c r="B12" s="168" t="s">
        <v>79</v>
      </c>
      <c r="C12" s="157">
        <v>1200</v>
      </c>
      <c r="D12" s="157">
        <v>1200</v>
      </c>
      <c r="E12" s="140">
        <v>1200</v>
      </c>
    </row>
    <row r="13" spans="1:5" s="312" customFormat="1" ht="12" customHeight="1" thickBot="1">
      <c r="A13" s="296" t="s">
        <v>732</v>
      </c>
      <c r="B13" s="168" t="s">
        <v>753</v>
      </c>
      <c r="C13" s="157"/>
      <c r="D13" s="157">
        <v>12001</v>
      </c>
      <c r="E13" s="140">
        <v>12001</v>
      </c>
    </row>
    <row r="14" spans="1:5" s="285" customFormat="1" ht="12" customHeight="1" thickBot="1">
      <c r="A14" s="129" t="s">
        <v>648</v>
      </c>
      <c r="B14" s="146" t="s">
        <v>82</v>
      </c>
      <c r="C14" s="156">
        <f>SUM(C15:C19)</f>
        <v>8950</v>
      </c>
      <c r="D14" s="156">
        <f>SUM(D15:D19)</f>
        <v>12839</v>
      </c>
      <c r="E14" s="139">
        <f>SUM(E15:E19)</f>
        <v>12839</v>
      </c>
    </row>
    <row r="15" spans="1:5" s="285" customFormat="1" ht="12" customHeight="1">
      <c r="A15" s="295" t="s">
        <v>717</v>
      </c>
      <c r="B15" s="167" t="s">
        <v>83</v>
      </c>
      <c r="C15" s="158"/>
      <c r="D15" s="158"/>
      <c r="E15" s="141"/>
    </row>
    <row r="16" spans="1:5" s="285" customFormat="1" ht="12" customHeight="1">
      <c r="A16" s="296" t="s">
        <v>718</v>
      </c>
      <c r="B16" s="168" t="s">
        <v>84</v>
      </c>
      <c r="C16" s="157"/>
      <c r="D16" s="157"/>
      <c r="E16" s="140"/>
    </row>
    <row r="17" spans="1:5" s="285" customFormat="1" ht="12" customHeight="1">
      <c r="A17" s="296" t="s">
        <v>719</v>
      </c>
      <c r="B17" s="168" t="s">
        <v>85</v>
      </c>
      <c r="C17" s="157"/>
      <c r="D17" s="157"/>
      <c r="E17" s="140"/>
    </row>
    <row r="18" spans="1:5" s="285" customFormat="1" ht="12" customHeight="1">
      <c r="A18" s="296" t="s">
        <v>720</v>
      </c>
      <c r="B18" s="168" t="s">
        <v>86</v>
      </c>
      <c r="C18" s="157"/>
      <c r="D18" s="157"/>
      <c r="E18" s="140"/>
    </row>
    <row r="19" spans="1:5" s="285" customFormat="1" ht="12" customHeight="1">
      <c r="A19" s="296" t="s">
        <v>721</v>
      </c>
      <c r="B19" s="168" t="s">
        <v>87</v>
      </c>
      <c r="C19" s="157">
        <v>8950</v>
      </c>
      <c r="D19" s="157">
        <v>12839</v>
      </c>
      <c r="E19" s="140">
        <v>12839</v>
      </c>
    </row>
    <row r="20" spans="1:5" s="312" customFormat="1" ht="12" customHeight="1" thickBot="1">
      <c r="A20" s="297" t="s">
        <v>727</v>
      </c>
      <c r="B20" s="169" t="s">
        <v>88</v>
      </c>
      <c r="C20" s="159"/>
      <c r="D20" s="159"/>
      <c r="E20" s="142"/>
    </row>
    <row r="21" spans="1:5" s="312" customFormat="1" ht="12" customHeight="1" thickBot="1">
      <c r="A21" s="129" t="s">
        <v>649</v>
      </c>
      <c r="B21" s="125" t="s">
        <v>89</v>
      </c>
      <c r="C21" s="156">
        <f>SUM(C22:C26)</f>
        <v>4833</v>
      </c>
      <c r="D21" s="156">
        <f>SUM(D22:D26)</f>
        <v>4833</v>
      </c>
      <c r="E21" s="139">
        <f>SUM(E22:E26)</f>
        <v>4830</v>
      </c>
    </row>
    <row r="22" spans="1:5" s="312" customFormat="1" ht="12" customHeight="1">
      <c r="A22" s="295" t="s">
        <v>700</v>
      </c>
      <c r="B22" s="167" t="s">
        <v>90</v>
      </c>
      <c r="C22" s="158"/>
      <c r="D22" s="158">
        <v>4830</v>
      </c>
      <c r="E22" s="141">
        <v>4830</v>
      </c>
    </row>
    <row r="23" spans="1:5" s="285" customFormat="1" ht="12" customHeight="1">
      <c r="A23" s="296" t="s">
        <v>701</v>
      </c>
      <c r="B23" s="168" t="s">
        <v>91</v>
      </c>
      <c r="C23" s="157"/>
      <c r="D23" s="157"/>
      <c r="E23" s="140"/>
    </row>
    <row r="24" spans="1:5" s="312" customFormat="1" ht="12" customHeight="1">
      <c r="A24" s="296" t="s">
        <v>702</v>
      </c>
      <c r="B24" s="168" t="s">
        <v>92</v>
      </c>
      <c r="C24" s="157"/>
      <c r="D24" s="157"/>
      <c r="E24" s="140"/>
    </row>
    <row r="25" spans="1:5" s="312" customFormat="1" ht="12" customHeight="1">
      <c r="A25" s="296" t="s">
        <v>703</v>
      </c>
      <c r="B25" s="168" t="s">
        <v>93</v>
      </c>
      <c r="C25" s="157"/>
      <c r="D25" s="157"/>
      <c r="E25" s="140"/>
    </row>
    <row r="26" spans="1:5" s="312" customFormat="1" ht="12" customHeight="1">
      <c r="A26" s="296" t="s">
        <v>3</v>
      </c>
      <c r="B26" s="168" t="s">
        <v>94</v>
      </c>
      <c r="C26" s="157">
        <v>4833</v>
      </c>
      <c r="D26" s="157">
        <v>3</v>
      </c>
      <c r="E26" s="140"/>
    </row>
    <row r="27" spans="1:5" s="312" customFormat="1" ht="12" customHeight="1" thickBot="1">
      <c r="A27" s="297" t="s">
        <v>4</v>
      </c>
      <c r="B27" s="169" t="s">
        <v>95</v>
      </c>
      <c r="C27" s="159"/>
      <c r="D27" s="159"/>
      <c r="E27" s="142"/>
    </row>
    <row r="28" spans="1:5" s="312" customFormat="1" ht="12" customHeight="1" thickBot="1">
      <c r="A28" s="129" t="s">
        <v>5</v>
      </c>
      <c r="B28" s="125" t="s">
        <v>96</v>
      </c>
      <c r="C28" s="162">
        <f>+C29+C32+C33+C34</f>
        <v>32350</v>
      </c>
      <c r="D28" s="162">
        <f>+D29+D32+D33+D34</f>
        <v>38806</v>
      </c>
      <c r="E28" s="175">
        <f>+E29+E32+E33+E34</f>
        <v>38804</v>
      </c>
    </row>
    <row r="29" spans="1:5" s="312" customFormat="1" ht="12" customHeight="1">
      <c r="A29" s="295" t="s">
        <v>97</v>
      </c>
      <c r="B29" s="167" t="s">
        <v>98</v>
      </c>
      <c r="C29" s="177">
        <f>+C30+C31</f>
        <v>30100</v>
      </c>
      <c r="D29" s="177">
        <f>+D30+D31</f>
        <v>36426</v>
      </c>
      <c r="E29" s="176">
        <f>+E30+E31</f>
        <v>36424</v>
      </c>
    </row>
    <row r="30" spans="1:5" s="312" customFormat="1" ht="12" customHeight="1">
      <c r="A30" s="296" t="s">
        <v>99</v>
      </c>
      <c r="B30" s="168" t="s">
        <v>100</v>
      </c>
      <c r="C30" s="157">
        <v>6100</v>
      </c>
      <c r="D30" s="157">
        <v>6504</v>
      </c>
      <c r="E30" s="140">
        <v>6502</v>
      </c>
    </row>
    <row r="31" spans="1:5" s="312" customFormat="1" ht="12" customHeight="1">
      <c r="A31" s="296" t="s">
        <v>101</v>
      </c>
      <c r="B31" s="168" t="s">
        <v>102</v>
      </c>
      <c r="C31" s="157">
        <v>24000</v>
      </c>
      <c r="D31" s="157">
        <v>29922</v>
      </c>
      <c r="E31" s="140">
        <v>29922</v>
      </c>
    </row>
    <row r="32" spans="1:5" s="312" customFormat="1" ht="12" customHeight="1">
      <c r="A32" s="296" t="s">
        <v>103</v>
      </c>
      <c r="B32" s="168" t="s">
        <v>104</v>
      </c>
      <c r="C32" s="157">
        <v>2100</v>
      </c>
      <c r="D32" s="157">
        <v>2165</v>
      </c>
      <c r="E32" s="140">
        <v>2165</v>
      </c>
    </row>
    <row r="33" spans="1:5" s="312" customFormat="1" ht="12" customHeight="1">
      <c r="A33" s="296" t="s">
        <v>105</v>
      </c>
      <c r="B33" s="168" t="s">
        <v>106</v>
      </c>
      <c r="C33" s="157"/>
      <c r="D33" s="157"/>
      <c r="E33" s="140"/>
    </row>
    <row r="34" spans="1:5" s="312" customFormat="1" ht="12" customHeight="1" thickBot="1">
      <c r="A34" s="297" t="s">
        <v>107</v>
      </c>
      <c r="B34" s="169" t="s">
        <v>108</v>
      </c>
      <c r="C34" s="159">
        <v>150</v>
      </c>
      <c r="D34" s="159">
        <v>215</v>
      </c>
      <c r="E34" s="142">
        <v>215</v>
      </c>
    </row>
    <row r="35" spans="1:5" s="312" customFormat="1" ht="12" customHeight="1" thickBot="1">
      <c r="A35" s="129" t="s">
        <v>651</v>
      </c>
      <c r="B35" s="125" t="s">
        <v>109</v>
      </c>
      <c r="C35" s="156">
        <f>SUM(C36:C45)</f>
        <v>9080</v>
      </c>
      <c r="D35" s="156">
        <f>SUM(D36:D45)</f>
        <v>9262</v>
      </c>
      <c r="E35" s="139">
        <f>SUM(E36:E45)</f>
        <v>6937</v>
      </c>
    </row>
    <row r="36" spans="1:5" s="312" customFormat="1" ht="12" customHeight="1">
      <c r="A36" s="295" t="s">
        <v>704</v>
      </c>
      <c r="B36" s="167" t="s">
        <v>110</v>
      </c>
      <c r="C36" s="158"/>
      <c r="D36" s="158"/>
      <c r="E36" s="141"/>
    </row>
    <row r="37" spans="1:5" s="312" customFormat="1" ht="12" customHeight="1">
      <c r="A37" s="296" t="s">
        <v>705</v>
      </c>
      <c r="B37" s="168" t="s">
        <v>111</v>
      </c>
      <c r="C37" s="157"/>
      <c r="D37" s="157">
        <v>182</v>
      </c>
      <c r="E37" s="140">
        <v>182</v>
      </c>
    </row>
    <row r="38" spans="1:5" s="312" customFormat="1" ht="12" customHeight="1">
      <c r="A38" s="296" t="s">
        <v>706</v>
      </c>
      <c r="B38" s="168" t="s">
        <v>112</v>
      </c>
      <c r="C38" s="157"/>
      <c r="D38" s="157"/>
      <c r="E38" s="140"/>
    </row>
    <row r="39" spans="1:5" s="312" customFormat="1" ht="12" customHeight="1">
      <c r="A39" s="296" t="s">
        <v>7</v>
      </c>
      <c r="B39" s="168" t="s">
        <v>113</v>
      </c>
      <c r="C39" s="157">
        <v>5365</v>
      </c>
      <c r="D39" s="157">
        <v>5365</v>
      </c>
      <c r="E39" s="140">
        <v>4147</v>
      </c>
    </row>
    <row r="40" spans="1:5" s="312" customFormat="1" ht="12" customHeight="1">
      <c r="A40" s="296" t="s">
        <v>8</v>
      </c>
      <c r="B40" s="168" t="s">
        <v>114</v>
      </c>
      <c r="C40" s="157">
        <v>1290</v>
      </c>
      <c r="D40" s="157">
        <v>1290</v>
      </c>
      <c r="E40" s="140">
        <v>1200</v>
      </c>
    </row>
    <row r="41" spans="1:5" s="312" customFormat="1" ht="12" customHeight="1">
      <c r="A41" s="296" t="s">
        <v>9</v>
      </c>
      <c r="B41" s="168" t="s">
        <v>115</v>
      </c>
      <c r="C41" s="157">
        <v>2425</v>
      </c>
      <c r="D41" s="157">
        <v>2425</v>
      </c>
      <c r="E41" s="140">
        <v>1317</v>
      </c>
    </row>
    <row r="42" spans="1:5" s="312" customFormat="1" ht="12" customHeight="1">
      <c r="A42" s="296" t="s">
        <v>10</v>
      </c>
      <c r="B42" s="168" t="s">
        <v>116</v>
      </c>
      <c r="C42" s="157"/>
      <c r="D42" s="157"/>
      <c r="E42" s="140"/>
    </row>
    <row r="43" spans="1:5" s="312" customFormat="1" ht="12" customHeight="1">
      <c r="A43" s="296" t="s">
        <v>11</v>
      </c>
      <c r="B43" s="168" t="s">
        <v>117</v>
      </c>
      <c r="C43" s="157"/>
      <c r="D43" s="157"/>
      <c r="E43" s="140">
        <v>2</v>
      </c>
    </row>
    <row r="44" spans="1:5" s="312" customFormat="1" ht="12" customHeight="1">
      <c r="A44" s="296" t="s">
        <v>118</v>
      </c>
      <c r="B44" s="168" t="s">
        <v>119</v>
      </c>
      <c r="C44" s="160"/>
      <c r="D44" s="160"/>
      <c r="E44" s="143">
        <v>76</v>
      </c>
    </row>
    <row r="45" spans="1:5" s="285" customFormat="1" ht="12" customHeight="1" thickBot="1">
      <c r="A45" s="297" t="s">
        <v>120</v>
      </c>
      <c r="B45" s="169" t="s">
        <v>121</v>
      </c>
      <c r="C45" s="161"/>
      <c r="D45" s="161"/>
      <c r="E45" s="144">
        <v>13</v>
      </c>
    </row>
    <row r="46" spans="1:5" s="312" customFormat="1" ht="12" customHeight="1" thickBot="1">
      <c r="A46" s="129" t="s">
        <v>652</v>
      </c>
      <c r="B46" s="125" t="s">
        <v>122</v>
      </c>
      <c r="C46" s="156">
        <f>SUM(C47:C51)</f>
        <v>4725</v>
      </c>
      <c r="D46" s="156">
        <f>SUM(D47:D51)</f>
        <v>4725</v>
      </c>
      <c r="E46" s="139">
        <f>SUM(E47:E51)</f>
        <v>3179</v>
      </c>
    </row>
    <row r="47" spans="1:5" s="312" customFormat="1" ht="12" customHeight="1">
      <c r="A47" s="295" t="s">
        <v>707</v>
      </c>
      <c r="B47" s="167" t="s">
        <v>123</v>
      </c>
      <c r="C47" s="179"/>
      <c r="D47" s="179"/>
      <c r="E47" s="145"/>
    </row>
    <row r="48" spans="1:5" s="312" customFormat="1" ht="12" customHeight="1">
      <c r="A48" s="296" t="s">
        <v>708</v>
      </c>
      <c r="B48" s="168" t="s">
        <v>124</v>
      </c>
      <c r="C48" s="160">
        <v>4725</v>
      </c>
      <c r="D48" s="160">
        <v>4725</v>
      </c>
      <c r="E48" s="143">
        <v>3179</v>
      </c>
    </row>
    <row r="49" spans="1:5" s="312" customFormat="1" ht="12" customHeight="1">
      <c r="A49" s="296" t="s">
        <v>125</v>
      </c>
      <c r="B49" s="168" t="s">
        <v>126</v>
      </c>
      <c r="C49" s="160"/>
      <c r="D49" s="160"/>
      <c r="E49" s="143"/>
    </row>
    <row r="50" spans="1:5" s="312" customFormat="1" ht="12" customHeight="1">
      <c r="A50" s="296" t="s">
        <v>127</v>
      </c>
      <c r="B50" s="168" t="s">
        <v>128</v>
      </c>
      <c r="C50" s="160"/>
      <c r="D50" s="160"/>
      <c r="E50" s="143"/>
    </row>
    <row r="51" spans="1:5" s="312" customFormat="1" ht="12" customHeight="1" thickBot="1">
      <c r="A51" s="297" t="s">
        <v>129</v>
      </c>
      <c r="B51" s="169" t="s">
        <v>130</v>
      </c>
      <c r="C51" s="161"/>
      <c r="D51" s="161"/>
      <c r="E51" s="144"/>
    </row>
    <row r="52" spans="1:5" s="312" customFormat="1" ht="12" customHeight="1" thickBot="1">
      <c r="A52" s="129" t="s">
        <v>12</v>
      </c>
      <c r="B52" s="125" t="s">
        <v>131</v>
      </c>
      <c r="C52" s="156">
        <f>SUM(C53:C55)</f>
        <v>0</v>
      </c>
      <c r="D52" s="156">
        <f>SUM(D53:D55)</f>
        <v>2564</v>
      </c>
      <c r="E52" s="139">
        <f>SUM(E53:E55)</f>
        <v>2575</v>
      </c>
    </row>
    <row r="53" spans="1:5" s="285" customFormat="1" ht="12" customHeight="1">
      <c r="A53" s="295" t="s">
        <v>709</v>
      </c>
      <c r="B53" s="167" t="s">
        <v>132</v>
      </c>
      <c r="C53" s="158"/>
      <c r="D53" s="158"/>
      <c r="E53" s="141"/>
    </row>
    <row r="54" spans="1:5" s="285" customFormat="1" ht="12" customHeight="1">
      <c r="A54" s="296" t="s">
        <v>710</v>
      </c>
      <c r="B54" s="168" t="s">
        <v>133</v>
      </c>
      <c r="C54" s="157"/>
      <c r="D54" s="157"/>
      <c r="E54" s="140">
        <v>11</v>
      </c>
    </row>
    <row r="55" spans="1:5" s="285" customFormat="1" ht="12" customHeight="1">
      <c r="A55" s="296" t="s">
        <v>134</v>
      </c>
      <c r="B55" s="168" t="s">
        <v>135</v>
      </c>
      <c r="C55" s="157"/>
      <c r="D55" s="157">
        <v>2564</v>
      </c>
      <c r="E55" s="140">
        <v>2564</v>
      </c>
    </row>
    <row r="56" spans="1:5" s="285" customFormat="1" ht="12" customHeight="1" thickBot="1">
      <c r="A56" s="297" t="s">
        <v>136</v>
      </c>
      <c r="B56" s="169" t="s">
        <v>137</v>
      </c>
      <c r="C56" s="159"/>
      <c r="D56" s="159"/>
      <c r="E56" s="142"/>
    </row>
    <row r="57" spans="1:5" s="312" customFormat="1" ht="12" customHeight="1" thickBot="1">
      <c r="A57" s="129" t="s">
        <v>654</v>
      </c>
      <c r="B57" s="146" t="s">
        <v>138</v>
      </c>
      <c r="C57" s="156">
        <f>SUM(C58:C60)</f>
        <v>0</v>
      </c>
      <c r="D57" s="156">
        <f>SUM(D58:D60)</f>
        <v>1106</v>
      </c>
      <c r="E57" s="139">
        <f>SUM(E58:E60)</f>
        <v>63</v>
      </c>
    </row>
    <row r="58" spans="1:5" s="312" customFormat="1" ht="12" customHeight="1">
      <c r="A58" s="295" t="s">
        <v>13</v>
      </c>
      <c r="B58" s="167" t="s">
        <v>139</v>
      </c>
      <c r="C58" s="160"/>
      <c r="D58" s="160"/>
      <c r="E58" s="143"/>
    </row>
    <row r="59" spans="1:5" s="312" customFormat="1" ht="12" customHeight="1">
      <c r="A59" s="296" t="s">
        <v>14</v>
      </c>
      <c r="B59" s="168" t="s">
        <v>323</v>
      </c>
      <c r="C59" s="160"/>
      <c r="D59" s="160"/>
      <c r="E59" s="143"/>
    </row>
    <row r="60" spans="1:5" s="312" customFormat="1" ht="12" customHeight="1">
      <c r="A60" s="296" t="s">
        <v>35</v>
      </c>
      <c r="B60" s="168" t="s">
        <v>141</v>
      </c>
      <c r="C60" s="160"/>
      <c r="D60" s="160">
        <v>1106</v>
      </c>
      <c r="E60" s="143">
        <v>63</v>
      </c>
    </row>
    <row r="61" spans="1:5" s="312" customFormat="1" ht="12" customHeight="1" thickBot="1">
      <c r="A61" s="297" t="s">
        <v>142</v>
      </c>
      <c r="B61" s="169" t="s">
        <v>143</v>
      </c>
      <c r="C61" s="160"/>
      <c r="D61" s="160"/>
      <c r="E61" s="143"/>
    </row>
    <row r="62" spans="1:5" s="312" customFormat="1" ht="12" customHeight="1" thickBot="1">
      <c r="A62" s="129" t="s">
        <v>655</v>
      </c>
      <c r="B62" s="125" t="s">
        <v>144</v>
      </c>
      <c r="C62" s="162">
        <f>+C8+C14+C21+C28+C35+C46+C52+C57</f>
        <v>107779</v>
      </c>
      <c r="D62" s="162">
        <f>+D8+D14+D21+D28+D35+D46+D52+D57</f>
        <v>135088</v>
      </c>
      <c r="E62" s="175">
        <f>+E8+E14+E21+E28+E35+E46+E52+E57</f>
        <v>130180</v>
      </c>
    </row>
    <row r="63" spans="1:5" s="312" customFormat="1" ht="12" customHeight="1" thickBot="1">
      <c r="A63" s="298" t="s">
        <v>321</v>
      </c>
      <c r="B63" s="146" t="s">
        <v>146</v>
      </c>
      <c r="C63" s="156">
        <f>SUM(C64:C66)</f>
        <v>0</v>
      </c>
      <c r="D63" s="156">
        <f>SUM(D64:D66)</f>
        <v>0</v>
      </c>
      <c r="E63" s="139">
        <f>SUM(E64:E66)</f>
        <v>0</v>
      </c>
    </row>
    <row r="64" spans="1:5" s="312" customFormat="1" ht="12" customHeight="1">
      <c r="A64" s="295" t="s">
        <v>147</v>
      </c>
      <c r="B64" s="167" t="s">
        <v>148</v>
      </c>
      <c r="C64" s="160"/>
      <c r="D64" s="160"/>
      <c r="E64" s="143"/>
    </row>
    <row r="65" spans="1:5" s="312" customFormat="1" ht="12" customHeight="1">
      <c r="A65" s="296" t="s">
        <v>149</v>
      </c>
      <c r="B65" s="168" t="s">
        <v>150</v>
      </c>
      <c r="C65" s="160"/>
      <c r="D65" s="160"/>
      <c r="E65" s="143"/>
    </row>
    <row r="66" spans="1:5" s="312" customFormat="1" ht="12" customHeight="1" thickBot="1">
      <c r="A66" s="297" t="s">
        <v>151</v>
      </c>
      <c r="B66" s="291" t="s">
        <v>152</v>
      </c>
      <c r="C66" s="160"/>
      <c r="D66" s="160"/>
      <c r="E66" s="143"/>
    </row>
    <row r="67" spans="1:5" s="312" customFormat="1" ht="12" customHeight="1" thickBot="1">
      <c r="A67" s="298" t="s">
        <v>153</v>
      </c>
      <c r="B67" s="146" t="s">
        <v>154</v>
      </c>
      <c r="C67" s="156">
        <f>SUM(C68:C71)</f>
        <v>0</v>
      </c>
      <c r="D67" s="156">
        <f>SUM(D68:D71)</f>
        <v>0</v>
      </c>
      <c r="E67" s="139">
        <f>SUM(E68:E71)</f>
        <v>0</v>
      </c>
    </row>
    <row r="68" spans="1:5" s="312" customFormat="1" ht="12" customHeight="1">
      <c r="A68" s="295" t="s">
        <v>733</v>
      </c>
      <c r="B68" s="167" t="s">
        <v>155</v>
      </c>
      <c r="C68" s="160"/>
      <c r="D68" s="160"/>
      <c r="E68" s="143"/>
    </row>
    <row r="69" spans="1:5" s="312" customFormat="1" ht="12" customHeight="1">
      <c r="A69" s="296" t="s">
        <v>734</v>
      </c>
      <c r="B69" s="168" t="s">
        <v>156</v>
      </c>
      <c r="C69" s="160"/>
      <c r="D69" s="160"/>
      <c r="E69" s="143"/>
    </row>
    <row r="70" spans="1:5" s="312" customFormat="1" ht="12" customHeight="1">
      <c r="A70" s="296" t="s">
        <v>157</v>
      </c>
      <c r="B70" s="168" t="s">
        <v>158</v>
      </c>
      <c r="C70" s="160"/>
      <c r="D70" s="160"/>
      <c r="E70" s="143"/>
    </row>
    <row r="71" spans="1:5" s="312" customFormat="1" ht="12" customHeight="1" thickBot="1">
      <c r="A71" s="297" t="s">
        <v>159</v>
      </c>
      <c r="B71" s="169" t="s">
        <v>160</v>
      </c>
      <c r="C71" s="160"/>
      <c r="D71" s="160"/>
      <c r="E71" s="143"/>
    </row>
    <row r="72" spans="1:5" s="312" customFormat="1" ht="12" customHeight="1" thickBot="1">
      <c r="A72" s="298" t="s">
        <v>161</v>
      </c>
      <c r="B72" s="146" t="s">
        <v>162</v>
      </c>
      <c r="C72" s="156">
        <f>SUM(C73:C74)</f>
        <v>18380</v>
      </c>
      <c r="D72" s="156">
        <f>SUM(D73:D74)</f>
        <v>8823</v>
      </c>
      <c r="E72" s="139">
        <f>SUM(E73:E74)</f>
        <v>8823</v>
      </c>
    </row>
    <row r="73" spans="1:5" s="312" customFormat="1" ht="12" customHeight="1">
      <c r="A73" s="295" t="s">
        <v>163</v>
      </c>
      <c r="B73" s="167" t="s">
        <v>164</v>
      </c>
      <c r="C73" s="160">
        <v>18380</v>
      </c>
      <c r="D73" s="160">
        <v>8823</v>
      </c>
      <c r="E73" s="143">
        <v>8823</v>
      </c>
    </row>
    <row r="74" spans="1:5" s="312" customFormat="1" ht="12" customHeight="1" thickBot="1">
      <c r="A74" s="297" t="s">
        <v>165</v>
      </c>
      <c r="B74" s="169" t="s">
        <v>166</v>
      </c>
      <c r="C74" s="160"/>
      <c r="D74" s="160"/>
      <c r="E74" s="143"/>
    </row>
    <row r="75" spans="1:5" s="312" customFormat="1" ht="12" customHeight="1" thickBot="1">
      <c r="A75" s="298" t="s">
        <v>167</v>
      </c>
      <c r="B75" s="146" t="s">
        <v>168</v>
      </c>
      <c r="C75" s="156">
        <f>SUM(C76:C78)</f>
        <v>0</v>
      </c>
      <c r="D75" s="156">
        <f>SUM(D76:D78)</f>
        <v>3630</v>
      </c>
      <c r="E75" s="139">
        <f>SUM(E76:E78)</f>
        <v>3630</v>
      </c>
    </row>
    <row r="76" spans="1:5" s="312" customFormat="1" ht="12" customHeight="1">
      <c r="A76" s="295" t="s">
        <v>169</v>
      </c>
      <c r="B76" s="167" t="s">
        <v>170</v>
      </c>
      <c r="C76" s="160"/>
      <c r="D76" s="160">
        <v>3630</v>
      </c>
      <c r="E76" s="143">
        <v>3630</v>
      </c>
    </row>
    <row r="77" spans="1:5" s="312" customFormat="1" ht="12" customHeight="1">
      <c r="A77" s="296" t="s">
        <v>171</v>
      </c>
      <c r="B77" s="168" t="s">
        <v>172</v>
      </c>
      <c r="C77" s="160"/>
      <c r="D77" s="160"/>
      <c r="E77" s="143"/>
    </row>
    <row r="78" spans="1:5" s="312" customFormat="1" ht="12" customHeight="1" thickBot="1">
      <c r="A78" s="297" t="s">
        <v>173</v>
      </c>
      <c r="B78" s="169" t="s">
        <v>174</v>
      </c>
      <c r="C78" s="160"/>
      <c r="D78" s="160"/>
      <c r="E78" s="143"/>
    </row>
    <row r="79" spans="1:5" s="312" customFormat="1" ht="12" customHeight="1" thickBot="1">
      <c r="A79" s="298" t="s">
        <v>175</v>
      </c>
      <c r="B79" s="146" t="s">
        <v>176</v>
      </c>
      <c r="C79" s="156">
        <f>SUM(C80:C83)</f>
        <v>0</v>
      </c>
      <c r="D79" s="156">
        <f>SUM(D80:D83)</f>
        <v>0</v>
      </c>
      <c r="E79" s="139">
        <f>SUM(E80:E83)</f>
        <v>0</v>
      </c>
    </row>
    <row r="80" spans="1:5" s="312" customFormat="1" ht="12" customHeight="1">
      <c r="A80" s="299" t="s">
        <v>177</v>
      </c>
      <c r="B80" s="167" t="s">
        <v>178</v>
      </c>
      <c r="C80" s="160"/>
      <c r="D80" s="160"/>
      <c r="E80" s="143"/>
    </row>
    <row r="81" spans="1:5" s="312" customFormat="1" ht="12" customHeight="1">
      <c r="A81" s="300" t="s">
        <v>179</v>
      </c>
      <c r="B81" s="168" t="s">
        <v>180</v>
      </c>
      <c r="C81" s="160"/>
      <c r="D81" s="160"/>
      <c r="E81" s="143"/>
    </row>
    <row r="82" spans="1:5" s="312" customFormat="1" ht="12" customHeight="1">
      <c r="A82" s="300" t="s">
        <v>181</v>
      </c>
      <c r="B82" s="168" t="s">
        <v>182</v>
      </c>
      <c r="C82" s="160"/>
      <c r="D82" s="160"/>
      <c r="E82" s="143"/>
    </row>
    <row r="83" spans="1:5" s="312" customFormat="1" ht="12" customHeight="1" thickBot="1">
      <c r="A83" s="301" t="s">
        <v>183</v>
      </c>
      <c r="B83" s="169" t="s">
        <v>184</v>
      </c>
      <c r="C83" s="160"/>
      <c r="D83" s="160"/>
      <c r="E83" s="143"/>
    </row>
    <row r="84" spans="1:5" s="312" customFormat="1" ht="12" customHeight="1" thickBot="1">
      <c r="A84" s="298" t="s">
        <v>185</v>
      </c>
      <c r="B84" s="146" t="s">
        <v>186</v>
      </c>
      <c r="C84" s="183"/>
      <c r="D84" s="183"/>
      <c r="E84" s="184"/>
    </row>
    <row r="85" spans="1:5" s="312" customFormat="1" ht="12" customHeight="1" thickBot="1">
      <c r="A85" s="298" t="s">
        <v>187</v>
      </c>
      <c r="B85" s="292" t="s">
        <v>188</v>
      </c>
      <c r="C85" s="162">
        <f>+C63+C67+C72+C75+C79+C84</f>
        <v>18380</v>
      </c>
      <c r="D85" s="162">
        <f>+D63+D67+D72+D75+D79+D84</f>
        <v>12453</v>
      </c>
      <c r="E85" s="175">
        <f>+E63+E67+E72+E75+E79+E84</f>
        <v>12453</v>
      </c>
    </row>
    <row r="86" spans="1:5" s="312" customFormat="1" ht="12" customHeight="1" thickBot="1">
      <c r="A86" s="302" t="s">
        <v>189</v>
      </c>
      <c r="B86" s="293" t="s">
        <v>322</v>
      </c>
      <c r="C86" s="162">
        <f>+C62+C85</f>
        <v>126159</v>
      </c>
      <c r="D86" s="162">
        <f>+D62+D85</f>
        <v>147541</v>
      </c>
      <c r="E86" s="175">
        <f>+E62+E85</f>
        <v>142633</v>
      </c>
    </row>
    <row r="87" spans="1:5" s="312" customFormat="1" ht="15" customHeight="1">
      <c r="A87" s="270"/>
      <c r="B87" s="271"/>
      <c r="C87" s="283"/>
      <c r="D87" s="283"/>
      <c r="E87" s="283"/>
    </row>
    <row r="88" spans="1:5" ht="13.5" thickBot="1">
      <c r="A88" s="272"/>
      <c r="B88" s="273"/>
      <c r="C88" s="284"/>
      <c r="D88" s="284"/>
      <c r="E88" s="284"/>
    </row>
    <row r="89" spans="1:5" s="311" customFormat="1" ht="16.5" customHeight="1" thickBot="1">
      <c r="A89" s="348" t="s">
        <v>684</v>
      </c>
      <c r="B89" s="349"/>
      <c r="C89" s="349"/>
      <c r="D89" s="349"/>
      <c r="E89" s="350"/>
    </row>
    <row r="90" spans="1:5" s="97" customFormat="1" ht="12" customHeight="1" thickBot="1">
      <c r="A90" s="290" t="s">
        <v>647</v>
      </c>
      <c r="B90" s="128" t="s">
        <v>197</v>
      </c>
      <c r="C90" s="277">
        <f>SUM(C91:C95)</f>
        <v>104968</v>
      </c>
      <c r="D90" s="277">
        <f>SUM(D91:D95)</f>
        <v>124191</v>
      </c>
      <c r="E90" s="277">
        <f>SUM(E91:E95)</f>
        <v>118725</v>
      </c>
    </row>
    <row r="91" spans="1:5" ht="12" customHeight="1">
      <c r="A91" s="303" t="s">
        <v>711</v>
      </c>
      <c r="B91" s="114" t="s">
        <v>677</v>
      </c>
      <c r="C91" s="37">
        <v>18471</v>
      </c>
      <c r="D91" s="37">
        <v>19179</v>
      </c>
      <c r="E91" s="109">
        <v>19157</v>
      </c>
    </row>
    <row r="92" spans="1:5" ht="12" customHeight="1">
      <c r="A92" s="296" t="s">
        <v>712</v>
      </c>
      <c r="B92" s="112" t="s">
        <v>15</v>
      </c>
      <c r="C92" s="157">
        <v>4326</v>
      </c>
      <c r="D92" s="157">
        <v>4326</v>
      </c>
      <c r="E92" s="140">
        <v>4017</v>
      </c>
    </row>
    <row r="93" spans="1:5" ht="12" customHeight="1">
      <c r="A93" s="296" t="s">
        <v>713</v>
      </c>
      <c r="B93" s="112" t="s">
        <v>731</v>
      </c>
      <c r="C93" s="159">
        <v>34755</v>
      </c>
      <c r="D93" s="159">
        <v>39127</v>
      </c>
      <c r="E93" s="142">
        <v>34723</v>
      </c>
    </row>
    <row r="94" spans="1:5" ht="12" customHeight="1">
      <c r="A94" s="296" t="s">
        <v>714</v>
      </c>
      <c r="B94" s="115" t="s">
        <v>16</v>
      </c>
      <c r="C94" s="159">
        <v>4784</v>
      </c>
      <c r="D94" s="159">
        <v>5364</v>
      </c>
      <c r="E94" s="142">
        <v>4947</v>
      </c>
    </row>
    <row r="95" spans="1:5" ht="12" customHeight="1">
      <c r="A95" s="296" t="s">
        <v>722</v>
      </c>
      <c r="B95" s="123" t="s">
        <v>17</v>
      </c>
      <c r="C95" s="159">
        <v>42632</v>
      </c>
      <c r="D95" s="159">
        <v>56195</v>
      </c>
      <c r="E95" s="142">
        <v>55881</v>
      </c>
    </row>
    <row r="96" spans="1:5" ht="12" customHeight="1">
      <c r="A96" s="296" t="s">
        <v>715</v>
      </c>
      <c r="B96" s="112" t="s">
        <v>198</v>
      </c>
      <c r="C96" s="159">
        <v>174</v>
      </c>
      <c r="D96" s="159">
        <v>2167</v>
      </c>
      <c r="E96" s="142">
        <v>2008</v>
      </c>
    </row>
    <row r="97" spans="1:5" ht="12" customHeight="1">
      <c r="A97" s="296" t="s">
        <v>716</v>
      </c>
      <c r="B97" s="135" t="s">
        <v>199</v>
      </c>
      <c r="C97" s="159"/>
      <c r="D97" s="159"/>
      <c r="E97" s="142"/>
    </row>
    <row r="98" spans="1:5" ht="12" customHeight="1">
      <c r="A98" s="296" t="s">
        <v>723</v>
      </c>
      <c r="B98" s="136" t="s">
        <v>200</v>
      </c>
      <c r="C98" s="159"/>
      <c r="D98" s="159"/>
      <c r="E98" s="142"/>
    </row>
    <row r="99" spans="1:5" ht="12" customHeight="1">
      <c r="A99" s="296" t="s">
        <v>724</v>
      </c>
      <c r="B99" s="136" t="s">
        <v>201</v>
      </c>
      <c r="C99" s="159"/>
      <c r="D99" s="159"/>
      <c r="E99" s="142"/>
    </row>
    <row r="100" spans="1:5" ht="12" customHeight="1">
      <c r="A100" s="296" t="s">
        <v>725</v>
      </c>
      <c r="B100" s="135" t="s">
        <v>202</v>
      </c>
      <c r="C100" s="159">
        <v>41098</v>
      </c>
      <c r="D100" s="159">
        <v>42052</v>
      </c>
      <c r="E100" s="142">
        <v>41897</v>
      </c>
    </row>
    <row r="101" spans="1:5" ht="12" customHeight="1">
      <c r="A101" s="296" t="s">
        <v>726</v>
      </c>
      <c r="B101" s="135" t="s">
        <v>203</v>
      </c>
      <c r="C101" s="159"/>
      <c r="D101" s="159"/>
      <c r="E101" s="142"/>
    </row>
    <row r="102" spans="1:5" ht="12" customHeight="1">
      <c r="A102" s="296" t="s">
        <v>728</v>
      </c>
      <c r="B102" s="136" t="s">
        <v>204</v>
      </c>
      <c r="C102" s="159"/>
      <c r="D102" s="159"/>
      <c r="E102" s="142"/>
    </row>
    <row r="103" spans="1:5" ht="12" customHeight="1">
      <c r="A103" s="304" t="s">
        <v>18</v>
      </c>
      <c r="B103" s="137" t="s">
        <v>205</v>
      </c>
      <c r="C103" s="159"/>
      <c r="D103" s="159"/>
      <c r="E103" s="142"/>
    </row>
    <row r="104" spans="1:5" ht="12" customHeight="1">
      <c r="A104" s="296" t="s">
        <v>206</v>
      </c>
      <c r="B104" s="137" t="s">
        <v>207</v>
      </c>
      <c r="C104" s="159"/>
      <c r="D104" s="159"/>
      <c r="E104" s="142"/>
    </row>
    <row r="105" spans="1:5" s="97" customFormat="1" ht="12" customHeight="1" thickBot="1">
      <c r="A105" s="305" t="s">
        <v>208</v>
      </c>
      <c r="B105" s="138" t="s">
        <v>209</v>
      </c>
      <c r="C105" s="38">
        <v>210</v>
      </c>
      <c r="D105" s="38">
        <v>10792</v>
      </c>
      <c r="E105" s="103">
        <v>10792</v>
      </c>
    </row>
    <row r="106" spans="1:5" ht="12" customHeight="1" thickBot="1">
      <c r="A106" s="129" t="s">
        <v>648</v>
      </c>
      <c r="B106" s="127" t="s">
        <v>210</v>
      </c>
      <c r="C106" s="150">
        <f>+C107+C109+C111</f>
        <v>18134</v>
      </c>
      <c r="D106" s="150">
        <f>+D107+D109+D111</f>
        <v>16134</v>
      </c>
      <c r="E106" s="150">
        <f>+E107+E109+E111</f>
        <v>10138</v>
      </c>
    </row>
    <row r="107" spans="1:5" ht="12" customHeight="1">
      <c r="A107" s="295" t="s">
        <v>717</v>
      </c>
      <c r="B107" s="112" t="s">
        <v>33</v>
      </c>
      <c r="C107" s="158">
        <v>10384</v>
      </c>
      <c r="D107" s="158">
        <v>8384</v>
      </c>
      <c r="E107" s="141">
        <v>5890</v>
      </c>
    </row>
    <row r="108" spans="1:5" ht="12" customHeight="1">
      <c r="A108" s="295" t="s">
        <v>718</v>
      </c>
      <c r="B108" s="116" t="s">
        <v>211</v>
      </c>
      <c r="C108" s="158"/>
      <c r="D108" s="158"/>
      <c r="E108" s="141"/>
    </row>
    <row r="109" spans="1:5" ht="12" customHeight="1">
      <c r="A109" s="295" t="s">
        <v>719</v>
      </c>
      <c r="B109" s="116" t="s">
        <v>19</v>
      </c>
      <c r="C109" s="157">
        <v>7750</v>
      </c>
      <c r="D109" s="157">
        <v>7750</v>
      </c>
      <c r="E109" s="140">
        <v>4248</v>
      </c>
    </row>
    <row r="110" spans="1:5" ht="12" customHeight="1">
      <c r="A110" s="295" t="s">
        <v>720</v>
      </c>
      <c r="B110" s="116" t="s">
        <v>212</v>
      </c>
      <c r="C110" s="157"/>
      <c r="D110" s="157"/>
      <c r="E110" s="140"/>
    </row>
    <row r="111" spans="1:5" ht="12" customHeight="1">
      <c r="A111" s="295" t="s">
        <v>721</v>
      </c>
      <c r="B111" s="148" t="s">
        <v>36</v>
      </c>
      <c r="C111" s="157"/>
      <c r="D111" s="157"/>
      <c r="E111" s="140"/>
    </row>
    <row r="112" spans="1:5" ht="12" customHeight="1">
      <c r="A112" s="295" t="s">
        <v>727</v>
      </c>
      <c r="B112" s="147" t="s">
        <v>213</v>
      </c>
      <c r="C112" s="157"/>
      <c r="D112" s="157"/>
      <c r="E112" s="140"/>
    </row>
    <row r="113" spans="1:5" ht="12" customHeight="1">
      <c r="A113" s="295" t="s">
        <v>729</v>
      </c>
      <c r="B113" s="163" t="s">
        <v>214</v>
      </c>
      <c r="C113" s="157"/>
      <c r="D113" s="157"/>
      <c r="E113" s="140"/>
    </row>
    <row r="114" spans="1:5" ht="12" customHeight="1">
      <c r="A114" s="295" t="s">
        <v>20</v>
      </c>
      <c r="B114" s="136" t="s">
        <v>201</v>
      </c>
      <c r="C114" s="157"/>
      <c r="D114" s="157"/>
      <c r="E114" s="140"/>
    </row>
    <row r="115" spans="1:5" ht="12" customHeight="1">
      <c r="A115" s="295" t="s">
        <v>21</v>
      </c>
      <c r="B115" s="136" t="s">
        <v>215</v>
      </c>
      <c r="C115" s="157"/>
      <c r="D115" s="157"/>
      <c r="E115" s="140"/>
    </row>
    <row r="116" spans="1:5" ht="12" customHeight="1">
      <c r="A116" s="295" t="s">
        <v>22</v>
      </c>
      <c r="B116" s="136" t="s">
        <v>216</v>
      </c>
      <c r="C116" s="157"/>
      <c r="D116" s="157"/>
      <c r="E116" s="140"/>
    </row>
    <row r="117" spans="1:5" ht="12" customHeight="1">
      <c r="A117" s="295" t="s">
        <v>217</v>
      </c>
      <c r="B117" s="136" t="s">
        <v>204</v>
      </c>
      <c r="C117" s="157"/>
      <c r="D117" s="157"/>
      <c r="E117" s="140"/>
    </row>
    <row r="118" spans="1:5" ht="12" customHeight="1">
      <c r="A118" s="295" t="s">
        <v>218</v>
      </c>
      <c r="B118" s="136" t="s">
        <v>219</v>
      </c>
      <c r="C118" s="157"/>
      <c r="D118" s="157"/>
      <c r="E118" s="140"/>
    </row>
    <row r="119" spans="1:5" ht="12" customHeight="1" thickBot="1">
      <c r="A119" s="304" t="s">
        <v>220</v>
      </c>
      <c r="B119" s="136" t="s">
        <v>221</v>
      </c>
      <c r="C119" s="159"/>
      <c r="D119" s="159"/>
      <c r="E119" s="142"/>
    </row>
    <row r="120" spans="1:5" ht="12" customHeight="1" thickBot="1">
      <c r="A120" s="129" t="s">
        <v>649</v>
      </c>
      <c r="B120" s="132" t="s">
        <v>222</v>
      </c>
      <c r="C120" s="150">
        <f>+C121+C122</f>
        <v>1632</v>
      </c>
      <c r="D120" s="150">
        <f>+D121+D122</f>
        <v>3744</v>
      </c>
      <c r="E120" s="150">
        <f>+E121+E122</f>
        <v>0</v>
      </c>
    </row>
    <row r="121" spans="1:5" ht="12" customHeight="1">
      <c r="A121" s="295" t="s">
        <v>700</v>
      </c>
      <c r="B121" s="113" t="s">
        <v>685</v>
      </c>
      <c r="C121" s="158">
        <v>1632</v>
      </c>
      <c r="D121" s="158">
        <v>3744</v>
      </c>
      <c r="E121" s="141"/>
    </row>
    <row r="122" spans="1:5" ht="12" customHeight="1" thickBot="1">
      <c r="A122" s="297" t="s">
        <v>701</v>
      </c>
      <c r="B122" s="116" t="s">
        <v>686</v>
      </c>
      <c r="C122" s="159"/>
      <c r="D122" s="159"/>
      <c r="E122" s="142"/>
    </row>
    <row r="123" spans="1:5" ht="12" customHeight="1" thickBot="1">
      <c r="A123" s="129" t="s">
        <v>650</v>
      </c>
      <c r="B123" s="132" t="s">
        <v>223</v>
      </c>
      <c r="C123" s="150">
        <f>+C90+C106+C120</f>
        <v>124734</v>
      </c>
      <c r="D123" s="150">
        <f>+D90+D106+D120</f>
        <v>144069</v>
      </c>
      <c r="E123" s="150">
        <f>+E90+E106+E120</f>
        <v>128863</v>
      </c>
    </row>
    <row r="124" spans="1:5" ht="12" customHeight="1" thickBot="1">
      <c r="A124" s="129" t="s">
        <v>651</v>
      </c>
      <c r="B124" s="132" t="s">
        <v>324</v>
      </c>
      <c r="C124" s="150">
        <f>+C125+C126+C127</f>
        <v>0</v>
      </c>
      <c r="D124" s="150">
        <f>+D125+D126+D127</f>
        <v>0</v>
      </c>
      <c r="E124" s="150">
        <f>+E125+E126+E127</f>
        <v>0</v>
      </c>
    </row>
    <row r="125" spans="1:5" ht="12" customHeight="1">
      <c r="A125" s="295" t="s">
        <v>704</v>
      </c>
      <c r="B125" s="113" t="s">
        <v>225</v>
      </c>
      <c r="C125" s="140"/>
      <c r="D125" s="140"/>
      <c r="E125" s="140"/>
    </row>
    <row r="126" spans="1:5" ht="12" customHeight="1">
      <c r="A126" s="295" t="s">
        <v>705</v>
      </c>
      <c r="B126" s="113" t="s">
        <v>226</v>
      </c>
      <c r="C126" s="140"/>
      <c r="D126" s="140"/>
      <c r="E126" s="140"/>
    </row>
    <row r="127" spans="1:5" ht="12" customHeight="1" thickBot="1">
      <c r="A127" s="304" t="s">
        <v>706</v>
      </c>
      <c r="B127" s="111" t="s">
        <v>227</v>
      </c>
      <c r="C127" s="140"/>
      <c r="D127" s="140"/>
      <c r="E127" s="140"/>
    </row>
    <row r="128" spans="1:5" ht="12" customHeight="1" thickBot="1">
      <c r="A128" s="129" t="s">
        <v>652</v>
      </c>
      <c r="B128" s="132" t="s">
        <v>228</v>
      </c>
      <c r="C128" s="150">
        <f>+C129+C130+C131+C132</f>
        <v>0</v>
      </c>
      <c r="D128" s="150">
        <f>+D129+D130+D131+D132</f>
        <v>0</v>
      </c>
      <c r="E128" s="150">
        <f>+E129+E130+E131+E132</f>
        <v>0</v>
      </c>
    </row>
    <row r="129" spans="1:11" ht="12" customHeight="1">
      <c r="A129" s="295" t="s">
        <v>707</v>
      </c>
      <c r="B129" s="113" t="s">
        <v>229</v>
      </c>
      <c r="C129" s="140"/>
      <c r="D129" s="140"/>
      <c r="E129" s="140"/>
    </row>
    <row r="130" spans="1:11" ht="12" customHeight="1">
      <c r="A130" s="295" t="s">
        <v>708</v>
      </c>
      <c r="B130" s="113" t="s">
        <v>230</v>
      </c>
      <c r="C130" s="140"/>
      <c r="D130" s="140"/>
      <c r="E130" s="140"/>
    </row>
    <row r="131" spans="1:11" ht="12" customHeight="1">
      <c r="A131" s="295" t="s">
        <v>125</v>
      </c>
      <c r="B131" s="113" t="s">
        <v>231</v>
      </c>
      <c r="C131" s="140"/>
      <c r="D131" s="140"/>
      <c r="E131" s="140"/>
    </row>
    <row r="132" spans="1:11" s="97" customFormat="1" ht="12" customHeight="1" thickBot="1">
      <c r="A132" s="304" t="s">
        <v>127</v>
      </c>
      <c r="B132" s="111" t="s">
        <v>232</v>
      </c>
      <c r="C132" s="140"/>
      <c r="D132" s="140"/>
      <c r="E132" s="140"/>
    </row>
    <row r="133" spans="1:11" ht="13.5" thickBot="1">
      <c r="A133" s="129" t="s">
        <v>653</v>
      </c>
      <c r="B133" s="132" t="s">
        <v>329</v>
      </c>
      <c r="C133" s="280">
        <f>+C134+C135+C137+C138+C136</f>
        <v>1425</v>
      </c>
      <c r="D133" s="280">
        <f>+D134+D135+D137+D138+D136</f>
        <v>3472</v>
      </c>
      <c r="E133" s="280">
        <f>+E134+E135+E137+E138+E136</f>
        <v>3472</v>
      </c>
      <c r="K133" s="261"/>
    </row>
    <row r="134" spans="1:11">
      <c r="A134" s="295" t="s">
        <v>709</v>
      </c>
      <c r="B134" s="113" t="s">
        <v>234</v>
      </c>
      <c r="C134" s="140"/>
      <c r="D134" s="140"/>
      <c r="E134" s="140"/>
    </row>
    <row r="135" spans="1:11" ht="12" customHeight="1">
      <c r="A135" s="295" t="s">
        <v>710</v>
      </c>
      <c r="B135" s="113" t="s">
        <v>235</v>
      </c>
      <c r="C135" s="140">
        <v>1425</v>
      </c>
      <c r="D135" s="140">
        <v>3472</v>
      </c>
      <c r="E135" s="140">
        <v>3472</v>
      </c>
    </row>
    <row r="136" spans="1:11" ht="12" customHeight="1">
      <c r="A136" s="295" t="s">
        <v>134</v>
      </c>
      <c r="B136" s="113" t="s">
        <v>328</v>
      </c>
      <c r="C136" s="140"/>
      <c r="D136" s="140"/>
      <c r="E136" s="140"/>
    </row>
    <row r="137" spans="1:11" s="97" customFormat="1" ht="12" customHeight="1">
      <c r="A137" s="295" t="s">
        <v>136</v>
      </c>
      <c r="B137" s="113" t="s">
        <v>236</v>
      </c>
      <c r="C137" s="140"/>
      <c r="D137" s="140"/>
      <c r="E137" s="140"/>
    </row>
    <row r="138" spans="1:11" s="97" customFormat="1" ht="12" customHeight="1" thickBot="1">
      <c r="A138" s="304" t="s">
        <v>327</v>
      </c>
      <c r="B138" s="111" t="s">
        <v>237</v>
      </c>
      <c r="C138" s="140"/>
      <c r="D138" s="140"/>
      <c r="E138" s="140"/>
    </row>
    <row r="139" spans="1:11" s="97" customFormat="1" ht="12" customHeight="1" thickBot="1">
      <c r="A139" s="129" t="s">
        <v>654</v>
      </c>
      <c r="B139" s="132" t="s">
        <v>325</v>
      </c>
      <c r="C139" s="281">
        <f>+C140+C141+C142+C143</f>
        <v>0</v>
      </c>
      <c r="D139" s="281">
        <f>+D140+D141+D142+D143</f>
        <v>0</v>
      </c>
      <c r="E139" s="281">
        <f>+E140+E141+E142+E143</f>
        <v>0</v>
      </c>
    </row>
    <row r="140" spans="1:11" s="97" customFormat="1" ht="12" customHeight="1">
      <c r="A140" s="295" t="s">
        <v>13</v>
      </c>
      <c r="B140" s="113" t="s">
        <v>239</v>
      </c>
      <c r="C140" s="140"/>
      <c r="D140" s="140"/>
      <c r="E140" s="140"/>
    </row>
    <row r="141" spans="1:11" s="97" customFormat="1" ht="12" customHeight="1">
      <c r="A141" s="295" t="s">
        <v>14</v>
      </c>
      <c r="B141" s="113" t="s">
        <v>240</v>
      </c>
      <c r="C141" s="140"/>
      <c r="D141" s="140"/>
      <c r="E141" s="140"/>
    </row>
    <row r="142" spans="1:11" s="97" customFormat="1" ht="12" customHeight="1">
      <c r="A142" s="295" t="s">
        <v>35</v>
      </c>
      <c r="B142" s="113" t="s">
        <v>241</v>
      </c>
      <c r="C142" s="140"/>
      <c r="D142" s="140"/>
      <c r="E142" s="140"/>
    </row>
    <row r="143" spans="1:11" ht="12.75" customHeight="1" thickBot="1">
      <c r="A143" s="295" t="s">
        <v>142</v>
      </c>
      <c r="B143" s="113" t="s">
        <v>242</v>
      </c>
      <c r="C143" s="140"/>
      <c r="D143" s="140"/>
      <c r="E143" s="140"/>
    </row>
    <row r="144" spans="1:11" ht="12" customHeight="1" thickBot="1">
      <c r="A144" s="129" t="s">
        <v>655</v>
      </c>
      <c r="B144" s="132" t="s">
        <v>243</v>
      </c>
      <c r="C144" s="294">
        <f>+C124+C128+C133+C139</f>
        <v>1425</v>
      </c>
      <c r="D144" s="294">
        <f>+D124+D128+D133+D139</f>
        <v>3472</v>
      </c>
      <c r="E144" s="294">
        <f>+E124+E128+E133+E139</f>
        <v>3472</v>
      </c>
    </row>
    <row r="145" spans="1:5" ht="15" customHeight="1" thickBot="1">
      <c r="A145" s="306" t="s">
        <v>656</v>
      </c>
      <c r="B145" s="152" t="s">
        <v>244</v>
      </c>
      <c r="C145" s="294">
        <f>+C123+C144</f>
        <v>126159</v>
      </c>
      <c r="D145" s="294">
        <f>+D123+D144</f>
        <v>147541</v>
      </c>
      <c r="E145" s="294">
        <f>+E123+E144</f>
        <v>132335</v>
      </c>
    </row>
    <row r="146" spans="1:5" ht="13.5" thickBot="1">
      <c r="A146" s="25"/>
      <c r="B146" s="26"/>
      <c r="C146" s="27"/>
      <c r="D146" s="27"/>
      <c r="E146" s="27"/>
    </row>
    <row r="147" spans="1:5" ht="15" customHeight="1" thickBot="1">
      <c r="A147" s="274" t="s">
        <v>332</v>
      </c>
      <c r="B147" s="275"/>
      <c r="C147" s="49"/>
      <c r="D147" s="50"/>
      <c r="E147" s="47"/>
    </row>
    <row r="148" spans="1:5" ht="14.25" customHeight="1" thickBot="1">
      <c r="A148" s="274" t="s">
        <v>29</v>
      </c>
      <c r="B148" s="275"/>
      <c r="C148" s="49"/>
      <c r="D148" s="50"/>
      <c r="E148" s="47"/>
    </row>
  </sheetData>
  <sheetProtection formatCells="0"/>
  <mergeCells count="4">
    <mergeCell ref="B2:D2"/>
    <mergeCell ref="B3:D3"/>
    <mergeCell ref="A7:E7"/>
    <mergeCell ref="A89:E89"/>
  </mergeCells>
  <phoneticPr fontId="25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2D050"/>
  </sheetPr>
  <dimension ref="A1:K149"/>
  <sheetViews>
    <sheetView zoomScaleNormal="100" zoomScaleSheetLayoutView="100" workbookViewId="0">
      <selection activeCell="E28" sqref="E28"/>
    </sheetView>
  </sheetViews>
  <sheetFormatPr defaultRowHeight="12.75"/>
  <cols>
    <col min="1" max="1" width="14.83203125" style="286" customWidth="1"/>
    <col min="2" max="2" width="65.33203125" style="287" customWidth="1"/>
    <col min="3" max="5" width="17" style="288" customWidth="1"/>
    <col min="6" max="16384" width="9.33203125" style="22"/>
  </cols>
  <sheetData>
    <row r="1" spans="1:5" s="265" customFormat="1" ht="16.5" customHeight="1" thickBot="1">
      <c r="A1" s="264"/>
      <c r="B1" s="266"/>
      <c r="C1" s="308"/>
      <c r="D1" s="276"/>
      <c r="E1" s="308" t="str">
        <f ca="1">+CONCATENATE("5.3. melléklet a ……/",LEFT(ÖSSZEFÜGGÉSEK!A4,4)+1,". (……) önkormányzati rendelethez")</f>
        <v>5.3. melléklet a ……/2016. (……) önkormányzati rendelethez</v>
      </c>
    </row>
    <row r="2" spans="1:5" s="309" customFormat="1" ht="15.75" customHeight="1">
      <c r="A2" s="289" t="s">
        <v>692</v>
      </c>
      <c r="B2" s="351" t="s">
        <v>30</v>
      </c>
      <c r="C2" s="352"/>
      <c r="D2" s="353"/>
      <c r="E2" s="282" t="s">
        <v>680</v>
      </c>
    </row>
    <row r="3" spans="1:5" s="309" customFormat="1" ht="24.75" thickBot="1">
      <c r="A3" s="307" t="s">
        <v>320</v>
      </c>
      <c r="B3" s="354" t="s">
        <v>333</v>
      </c>
      <c r="C3" s="355"/>
      <c r="D3" s="356"/>
      <c r="E3" s="260" t="s">
        <v>688</v>
      </c>
    </row>
    <row r="4" spans="1:5" s="310" customFormat="1" ht="15.95" customHeight="1" thickBot="1">
      <c r="A4" s="267"/>
      <c r="B4" s="267"/>
      <c r="C4" s="268"/>
      <c r="D4" s="268"/>
      <c r="E4" s="268" t="s">
        <v>681</v>
      </c>
    </row>
    <row r="5" spans="1:5" ht="24.75" thickBot="1">
      <c r="A5" s="98" t="s">
        <v>28</v>
      </c>
      <c r="B5" s="99" t="s">
        <v>682</v>
      </c>
      <c r="C5" s="36" t="s">
        <v>56</v>
      </c>
      <c r="D5" s="36" t="s">
        <v>57</v>
      </c>
      <c r="E5" s="269" t="s">
        <v>58</v>
      </c>
    </row>
    <row r="6" spans="1:5" s="311" customFormat="1" ht="12.95" customHeight="1" thickBot="1">
      <c r="A6" s="262" t="s">
        <v>191</v>
      </c>
      <c r="B6" s="263" t="s">
        <v>192</v>
      </c>
      <c r="C6" s="263" t="s">
        <v>193</v>
      </c>
      <c r="D6" s="48" t="s">
        <v>194</v>
      </c>
      <c r="E6" s="46" t="s">
        <v>195</v>
      </c>
    </row>
    <row r="7" spans="1:5" s="311" customFormat="1" ht="15.95" customHeight="1" thickBot="1">
      <c r="A7" s="348" t="s">
        <v>683</v>
      </c>
      <c r="B7" s="349"/>
      <c r="C7" s="349"/>
      <c r="D7" s="349"/>
      <c r="E7" s="350"/>
    </row>
    <row r="8" spans="1:5" s="311" customFormat="1" ht="12" customHeight="1" thickBot="1">
      <c r="A8" s="129" t="s">
        <v>647</v>
      </c>
      <c r="B8" s="125" t="s">
        <v>75</v>
      </c>
      <c r="C8" s="156">
        <f>SUM(C9:C14)</f>
        <v>0</v>
      </c>
      <c r="D8" s="156">
        <f>SUM(D9:D14)</f>
        <v>0</v>
      </c>
      <c r="E8" s="139">
        <f>SUM(E9:E14)</f>
        <v>0</v>
      </c>
    </row>
    <row r="9" spans="1:5" s="285" customFormat="1" ht="12" customHeight="1">
      <c r="A9" s="295" t="s">
        <v>711</v>
      </c>
      <c r="B9" s="167" t="s">
        <v>76</v>
      </c>
      <c r="C9" s="158"/>
      <c r="D9" s="158"/>
      <c r="E9" s="141"/>
    </row>
    <row r="10" spans="1:5" s="312" customFormat="1" ht="12" customHeight="1">
      <c r="A10" s="296" t="s">
        <v>712</v>
      </c>
      <c r="B10" s="168" t="s">
        <v>77</v>
      </c>
      <c r="C10" s="157"/>
      <c r="D10" s="157"/>
      <c r="E10" s="140"/>
    </row>
    <row r="11" spans="1:5" s="312" customFormat="1" ht="12" customHeight="1">
      <c r="A11" s="296" t="s">
        <v>713</v>
      </c>
      <c r="B11" s="168" t="s">
        <v>78</v>
      </c>
      <c r="C11" s="157"/>
      <c r="D11" s="157"/>
      <c r="E11" s="140"/>
    </row>
    <row r="12" spans="1:5" s="312" customFormat="1" ht="12" customHeight="1">
      <c r="A12" s="296" t="s">
        <v>714</v>
      </c>
      <c r="B12" s="168" t="s">
        <v>79</v>
      </c>
      <c r="C12" s="157"/>
      <c r="D12" s="157"/>
      <c r="E12" s="140"/>
    </row>
    <row r="13" spans="1:5" s="312" customFormat="1" ht="12" customHeight="1">
      <c r="A13" s="296" t="s">
        <v>732</v>
      </c>
      <c r="B13" s="168" t="s">
        <v>80</v>
      </c>
      <c r="C13" s="157"/>
      <c r="D13" s="157"/>
      <c r="E13" s="140"/>
    </row>
    <row r="14" spans="1:5" s="285" customFormat="1" ht="12" customHeight="1" thickBot="1">
      <c r="A14" s="297" t="s">
        <v>715</v>
      </c>
      <c r="B14" s="169" t="s">
        <v>81</v>
      </c>
      <c r="C14" s="159"/>
      <c r="D14" s="159"/>
      <c r="E14" s="142"/>
    </row>
    <row r="15" spans="1:5" s="285" customFormat="1" ht="12" customHeight="1" thickBot="1">
      <c r="A15" s="129" t="s">
        <v>648</v>
      </c>
      <c r="B15" s="146" t="s">
        <v>82</v>
      </c>
      <c r="C15" s="156">
        <f>SUM(C16:C20)</f>
        <v>0</v>
      </c>
      <c r="D15" s="156">
        <f>SUM(D16:D20)</f>
        <v>0</v>
      </c>
      <c r="E15" s="139">
        <f>SUM(E16:E20)</f>
        <v>0</v>
      </c>
    </row>
    <row r="16" spans="1:5" s="285" customFormat="1" ht="12" customHeight="1">
      <c r="A16" s="295" t="s">
        <v>717</v>
      </c>
      <c r="B16" s="167" t="s">
        <v>83</v>
      </c>
      <c r="C16" s="158"/>
      <c r="D16" s="158"/>
      <c r="E16" s="141"/>
    </row>
    <row r="17" spans="1:5" s="285" customFormat="1" ht="12" customHeight="1">
      <c r="A17" s="296" t="s">
        <v>718</v>
      </c>
      <c r="B17" s="168" t="s">
        <v>84</v>
      </c>
      <c r="C17" s="157"/>
      <c r="D17" s="157"/>
      <c r="E17" s="140"/>
    </row>
    <row r="18" spans="1:5" s="285" customFormat="1" ht="12" customHeight="1">
      <c r="A18" s="296" t="s">
        <v>719</v>
      </c>
      <c r="B18" s="168" t="s">
        <v>85</v>
      </c>
      <c r="C18" s="157"/>
      <c r="D18" s="157"/>
      <c r="E18" s="140"/>
    </row>
    <row r="19" spans="1:5" s="285" customFormat="1" ht="12" customHeight="1">
      <c r="A19" s="296" t="s">
        <v>720</v>
      </c>
      <c r="B19" s="168" t="s">
        <v>86</v>
      </c>
      <c r="C19" s="157"/>
      <c r="D19" s="157"/>
      <c r="E19" s="140"/>
    </row>
    <row r="20" spans="1:5" s="285" customFormat="1" ht="12" customHeight="1">
      <c r="A20" s="296" t="s">
        <v>721</v>
      </c>
      <c r="B20" s="168" t="s">
        <v>87</v>
      </c>
      <c r="C20" s="157"/>
      <c r="D20" s="157"/>
      <c r="E20" s="140"/>
    </row>
    <row r="21" spans="1:5" s="312" customFormat="1" ht="12" customHeight="1" thickBot="1">
      <c r="A21" s="297" t="s">
        <v>727</v>
      </c>
      <c r="B21" s="169" t="s">
        <v>88</v>
      </c>
      <c r="C21" s="159"/>
      <c r="D21" s="159"/>
      <c r="E21" s="142"/>
    </row>
    <row r="22" spans="1:5" s="312" customFormat="1" ht="12" customHeight="1" thickBot="1">
      <c r="A22" s="129" t="s">
        <v>649</v>
      </c>
      <c r="B22" s="125" t="s">
        <v>89</v>
      </c>
      <c r="C22" s="156">
        <f>SUM(C23:C27)</f>
        <v>0</v>
      </c>
      <c r="D22" s="156">
        <f>SUM(D23:D27)</f>
        <v>0</v>
      </c>
      <c r="E22" s="139">
        <f>SUM(E23:E27)</f>
        <v>0</v>
      </c>
    </row>
    <row r="23" spans="1:5" s="312" customFormat="1" ht="12" customHeight="1">
      <c r="A23" s="295" t="s">
        <v>700</v>
      </c>
      <c r="B23" s="167" t="s">
        <v>90</v>
      </c>
      <c r="C23" s="158"/>
      <c r="D23" s="158"/>
      <c r="E23" s="141"/>
    </row>
    <row r="24" spans="1:5" s="285" customFormat="1" ht="12" customHeight="1">
      <c r="A24" s="296" t="s">
        <v>701</v>
      </c>
      <c r="B24" s="168" t="s">
        <v>91</v>
      </c>
      <c r="C24" s="157"/>
      <c r="D24" s="157"/>
      <c r="E24" s="140"/>
    </row>
    <row r="25" spans="1:5" s="312" customFormat="1" ht="12" customHeight="1">
      <c r="A25" s="296" t="s">
        <v>702</v>
      </c>
      <c r="B25" s="168" t="s">
        <v>92</v>
      </c>
      <c r="C25" s="157"/>
      <c r="D25" s="157"/>
      <c r="E25" s="140"/>
    </row>
    <row r="26" spans="1:5" s="312" customFormat="1" ht="12" customHeight="1">
      <c r="A26" s="296" t="s">
        <v>703</v>
      </c>
      <c r="B26" s="168" t="s">
        <v>93</v>
      </c>
      <c r="C26" s="157"/>
      <c r="D26" s="157"/>
      <c r="E26" s="140"/>
    </row>
    <row r="27" spans="1:5" s="312" customFormat="1" ht="12" customHeight="1">
      <c r="A27" s="296" t="s">
        <v>3</v>
      </c>
      <c r="B27" s="168" t="s">
        <v>94</v>
      </c>
      <c r="C27" s="157"/>
      <c r="D27" s="157"/>
      <c r="E27" s="140"/>
    </row>
    <row r="28" spans="1:5" s="312" customFormat="1" ht="12" customHeight="1" thickBot="1">
      <c r="A28" s="297" t="s">
        <v>4</v>
      </c>
      <c r="B28" s="169" t="s">
        <v>95</v>
      </c>
      <c r="C28" s="159"/>
      <c r="D28" s="159"/>
      <c r="E28" s="142"/>
    </row>
    <row r="29" spans="1:5" s="312" customFormat="1" ht="12" customHeight="1" thickBot="1">
      <c r="A29" s="129" t="s">
        <v>5</v>
      </c>
      <c r="B29" s="125" t="s">
        <v>96</v>
      </c>
      <c r="C29" s="162">
        <f>+C30+C33+C34+C35</f>
        <v>0</v>
      </c>
      <c r="D29" s="162">
        <f>+D30+D33+D34+D35</f>
        <v>0</v>
      </c>
      <c r="E29" s="175">
        <f>+E30+E33+E34+E35</f>
        <v>0</v>
      </c>
    </row>
    <row r="30" spans="1:5" s="312" customFormat="1" ht="12" customHeight="1">
      <c r="A30" s="295" t="s">
        <v>97</v>
      </c>
      <c r="B30" s="167" t="s">
        <v>98</v>
      </c>
      <c r="C30" s="177">
        <f>+C31+C32</f>
        <v>0</v>
      </c>
      <c r="D30" s="177">
        <f>+D31+D32</f>
        <v>0</v>
      </c>
      <c r="E30" s="176">
        <f>+E31+E32</f>
        <v>0</v>
      </c>
    </row>
    <row r="31" spans="1:5" s="312" customFormat="1" ht="12" customHeight="1">
      <c r="A31" s="296" t="s">
        <v>99</v>
      </c>
      <c r="B31" s="168" t="s">
        <v>100</v>
      </c>
      <c r="C31" s="157"/>
      <c r="D31" s="157"/>
      <c r="E31" s="140"/>
    </row>
    <row r="32" spans="1:5" s="312" customFormat="1" ht="12" customHeight="1">
      <c r="A32" s="296" t="s">
        <v>101</v>
      </c>
      <c r="B32" s="168" t="s">
        <v>102</v>
      </c>
      <c r="C32" s="157"/>
      <c r="D32" s="157"/>
      <c r="E32" s="140"/>
    </row>
    <row r="33" spans="1:5" s="312" customFormat="1" ht="12" customHeight="1">
      <c r="A33" s="296" t="s">
        <v>103</v>
      </c>
      <c r="B33" s="168" t="s">
        <v>104</v>
      </c>
      <c r="C33" s="157"/>
      <c r="D33" s="157"/>
      <c r="E33" s="140"/>
    </row>
    <row r="34" spans="1:5" s="312" customFormat="1" ht="12" customHeight="1">
      <c r="A34" s="296" t="s">
        <v>105</v>
      </c>
      <c r="B34" s="168" t="s">
        <v>106</v>
      </c>
      <c r="C34" s="157"/>
      <c r="D34" s="157"/>
      <c r="E34" s="140"/>
    </row>
    <row r="35" spans="1:5" s="312" customFormat="1" ht="12" customHeight="1" thickBot="1">
      <c r="A35" s="297" t="s">
        <v>107</v>
      </c>
      <c r="B35" s="169" t="s">
        <v>108</v>
      </c>
      <c r="C35" s="159"/>
      <c r="D35" s="159"/>
      <c r="E35" s="142"/>
    </row>
    <row r="36" spans="1:5" s="312" customFormat="1" ht="12" customHeight="1" thickBot="1">
      <c r="A36" s="129" t="s">
        <v>651</v>
      </c>
      <c r="B36" s="125" t="s">
        <v>109</v>
      </c>
      <c r="C36" s="156">
        <f>SUM(C37:C46)</f>
        <v>0</v>
      </c>
      <c r="D36" s="156">
        <f>SUM(D37:D46)</f>
        <v>0</v>
      </c>
      <c r="E36" s="139">
        <f>SUM(E37:E46)</f>
        <v>0</v>
      </c>
    </row>
    <row r="37" spans="1:5" s="312" customFormat="1" ht="12" customHeight="1">
      <c r="A37" s="295" t="s">
        <v>704</v>
      </c>
      <c r="B37" s="167" t="s">
        <v>110</v>
      </c>
      <c r="C37" s="158"/>
      <c r="D37" s="158"/>
      <c r="E37" s="141"/>
    </row>
    <row r="38" spans="1:5" s="312" customFormat="1" ht="12" customHeight="1">
      <c r="A38" s="296" t="s">
        <v>705</v>
      </c>
      <c r="B38" s="168" t="s">
        <v>111</v>
      </c>
      <c r="C38" s="157"/>
      <c r="D38" s="157"/>
      <c r="E38" s="140"/>
    </row>
    <row r="39" spans="1:5" s="312" customFormat="1" ht="12" customHeight="1">
      <c r="A39" s="296" t="s">
        <v>706</v>
      </c>
      <c r="B39" s="168" t="s">
        <v>112</v>
      </c>
      <c r="C39" s="157"/>
      <c r="D39" s="157"/>
      <c r="E39" s="140"/>
    </row>
    <row r="40" spans="1:5" s="312" customFormat="1" ht="12" customHeight="1">
      <c r="A40" s="296" t="s">
        <v>7</v>
      </c>
      <c r="B40" s="168" t="s">
        <v>113</v>
      </c>
      <c r="C40" s="157"/>
      <c r="D40" s="157"/>
      <c r="E40" s="140"/>
    </row>
    <row r="41" spans="1:5" s="312" customFormat="1" ht="12" customHeight="1">
      <c r="A41" s="296" t="s">
        <v>8</v>
      </c>
      <c r="B41" s="168" t="s">
        <v>114</v>
      </c>
      <c r="C41" s="157"/>
      <c r="D41" s="157"/>
      <c r="E41" s="140"/>
    </row>
    <row r="42" spans="1:5" s="312" customFormat="1" ht="12" customHeight="1">
      <c r="A42" s="296" t="s">
        <v>9</v>
      </c>
      <c r="B42" s="168" t="s">
        <v>115</v>
      </c>
      <c r="C42" s="157"/>
      <c r="D42" s="157"/>
      <c r="E42" s="140"/>
    </row>
    <row r="43" spans="1:5" s="312" customFormat="1" ht="12" customHeight="1">
      <c r="A43" s="296" t="s">
        <v>10</v>
      </c>
      <c r="B43" s="168" t="s">
        <v>116</v>
      </c>
      <c r="C43" s="157"/>
      <c r="D43" s="157"/>
      <c r="E43" s="140"/>
    </row>
    <row r="44" spans="1:5" s="312" customFormat="1" ht="12" customHeight="1">
      <c r="A44" s="296" t="s">
        <v>11</v>
      </c>
      <c r="B44" s="168" t="s">
        <v>117</v>
      </c>
      <c r="C44" s="157"/>
      <c r="D44" s="157"/>
      <c r="E44" s="140"/>
    </row>
    <row r="45" spans="1:5" s="312" customFormat="1" ht="12" customHeight="1">
      <c r="A45" s="296" t="s">
        <v>118</v>
      </c>
      <c r="B45" s="168" t="s">
        <v>119</v>
      </c>
      <c r="C45" s="160"/>
      <c r="D45" s="160"/>
      <c r="E45" s="143"/>
    </row>
    <row r="46" spans="1:5" s="285" customFormat="1" ht="12" customHeight="1" thickBot="1">
      <c r="A46" s="297" t="s">
        <v>120</v>
      </c>
      <c r="B46" s="169" t="s">
        <v>121</v>
      </c>
      <c r="C46" s="161"/>
      <c r="D46" s="161"/>
      <c r="E46" s="144"/>
    </row>
    <row r="47" spans="1:5" s="312" customFormat="1" ht="12" customHeight="1" thickBot="1">
      <c r="A47" s="129" t="s">
        <v>652</v>
      </c>
      <c r="B47" s="125" t="s">
        <v>122</v>
      </c>
      <c r="C47" s="156">
        <f>SUM(C48:C52)</f>
        <v>0</v>
      </c>
      <c r="D47" s="156">
        <f>SUM(D48:D52)</f>
        <v>0</v>
      </c>
      <c r="E47" s="139">
        <f>SUM(E48:E52)</f>
        <v>0</v>
      </c>
    </row>
    <row r="48" spans="1:5" s="312" customFormat="1" ht="12" customHeight="1">
      <c r="A48" s="295" t="s">
        <v>707</v>
      </c>
      <c r="B48" s="167" t="s">
        <v>123</v>
      </c>
      <c r="C48" s="179"/>
      <c r="D48" s="179"/>
      <c r="E48" s="145"/>
    </row>
    <row r="49" spans="1:5" s="312" customFormat="1" ht="12" customHeight="1">
      <c r="A49" s="296" t="s">
        <v>708</v>
      </c>
      <c r="B49" s="168" t="s">
        <v>124</v>
      </c>
      <c r="C49" s="160"/>
      <c r="D49" s="160"/>
      <c r="E49" s="143"/>
    </row>
    <row r="50" spans="1:5" s="312" customFormat="1" ht="12" customHeight="1">
      <c r="A50" s="296" t="s">
        <v>125</v>
      </c>
      <c r="B50" s="168" t="s">
        <v>126</v>
      </c>
      <c r="C50" s="160"/>
      <c r="D50" s="160"/>
      <c r="E50" s="143"/>
    </row>
    <row r="51" spans="1:5" s="312" customFormat="1" ht="12" customHeight="1">
      <c r="A51" s="296" t="s">
        <v>127</v>
      </c>
      <c r="B51" s="168" t="s">
        <v>128</v>
      </c>
      <c r="C51" s="160"/>
      <c r="D51" s="160"/>
      <c r="E51" s="143"/>
    </row>
    <row r="52" spans="1:5" s="312" customFormat="1" ht="12" customHeight="1" thickBot="1">
      <c r="A52" s="297" t="s">
        <v>129</v>
      </c>
      <c r="B52" s="169" t="s">
        <v>130</v>
      </c>
      <c r="C52" s="161"/>
      <c r="D52" s="161"/>
      <c r="E52" s="144"/>
    </row>
    <row r="53" spans="1:5" s="312" customFormat="1" ht="12" customHeight="1" thickBot="1">
      <c r="A53" s="129" t="s">
        <v>12</v>
      </c>
      <c r="B53" s="125" t="s">
        <v>131</v>
      </c>
      <c r="C53" s="156">
        <f>SUM(C54:C56)</f>
        <v>0</v>
      </c>
      <c r="D53" s="156">
        <f>SUM(D54:D56)</f>
        <v>0</v>
      </c>
      <c r="E53" s="139">
        <f>SUM(E54:E56)</f>
        <v>0</v>
      </c>
    </row>
    <row r="54" spans="1:5" s="285" customFormat="1" ht="12" customHeight="1">
      <c r="A54" s="295" t="s">
        <v>709</v>
      </c>
      <c r="B54" s="167" t="s">
        <v>132</v>
      </c>
      <c r="C54" s="158"/>
      <c r="D54" s="158"/>
      <c r="E54" s="141"/>
    </row>
    <row r="55" spans="1:5" s="285" customFormat="1" ht="12" customHeight="1">
      <c r="A55" s="296" t="s">
        <v>710</v>
      </c>
      <c r="B55" s="168" t="s">
        <v>133</v>
      </c>
      <c r="C55" s="157"/>
      <c r="D55" s="157"/>
      <c r="E55" s="140"/>
    </row>
    <row r="56" spans="1:5" s="285" customFormat="1" ht="12" customHeight="1">
      <c r="A56" s="296" t="s">
        <v>134</v>
      </c>
      <c r="B56" s="168" t="s">
        <v>135</v>
      </c>
      <c r="C56" s="157"/>
      <c r="D56" s="157"/>
      <c r="E56" s="140"/>
    </row>
    <row r="57" spans="1:5" s="285" customFormat="1" ht="12" customHeight="1" thickBot="1">
      <c r="A57" s="297" t="s">
        <v>136</v>
      </c>
      <c r="B57" s="169" t="s">
        <v>137</v>
      </c>
      <c r="C57" s="159"/>
      <c r="D57" s="159"/>
      <c r="E57" s="142"/>
    </row>
    <row r="58" spans="1:5" s="312" customFormat="1" ht="12" customHeight="1" thickBot="1">
      <c r="A58" s="129" t="s">
        <v>654</v>
      </c>
      <c r="B58" s="146" t="s">
        <v>138</v>
      </c>
      <c r="C58" s="156">
        <f>SUM(C59:C61)</f>
        <v>0</v>
      </c>
      <c r="D58" s="156">
        <f>SUM(D59:D61)</f>
        <v>0</v>
      </c>
      <c r="E58" s="139">
        <f>SUM(E59:E61)</f>
        <v>0</v>
      </c>
    </row>
    <row r="59" spans="1:5" s="312" customFormat="1" ht="12" customHeight="1">
      <c r="A59" s="295" t="s">
        <v>13</v>
      </c>
      <c r="B59" s="167" t="s">
        <v>139</v>
      </c>
      <c r="C59" s="160"/>
      <c r="D59" s="160"/>
      <c r="E59" s="143"/>
    </row>
    <row r="60" spans="1:5" s="312" customFormat="1" ht="12" customHeight="1">
      <c r="A60" s="296" t="s">
        <v>14</v>
      </c>
      <c r="B60" s="168" t="s">
        <v>323</v>
      </c>
      <c r="C60" s="160"/>
      <c r="D60" s="160"/>
      <c r="E60" s="143"/>
    </row>
    <row r="61" spans="1:5" s="312" customFormat="1" ht="12" customHeight="1">
      <c r="A61" s="296" t="s">
        <v>35</v>
      </c>
      <c r="B61" s="168" t="s">
        <v>141</v>
      </c>
      <c r="C61" s="160"/>
      <c r="D61" s="160"/>
      <c r="E61" s="143"/>
    </row>
    <row r="62" spans="1:5" s="312" customFormat="1" ht="12" customHeight="1" thickBot="1">
      <c r="A62" s="297" t="s">
        <v>142</v>
      </c>
      <c r="B62" s="169" t="s">
        <v>143</v>
      </c>
      <c r="C62" s="160"/>
      <c r="D62" s="160"/>
      <c r="E62" s="143"/>
    </row>
    <row r="63" spans="1:5" s="312" customFormat="1" ht="12" customHeight="1" thickBot="1">
      <c r="A63" s="129" t="s">
        <v>655</v>
      </c>
      <c r="B63" s="125" t="s">
        <v>144</v>
      </c>
      <c r="C63" s="162">
        <f>+C8+C15+C22+C29+C36+C47+C53+C58</f>
        <v>0</v>
      </c>
      <c r="D63" s="162">
        <f>+D8+D15+D22+D29+D36+D47+D53+D58</f>
        <v>0</v>
      </c>
      <c r="E63" s="175">
        <f>+E8+E15+E22+E29+E36+E47+E53+E58</f>
        <v>0</v>
      </c>
    </row>
    <row r="64" spans="1:5" s="312" customFormat="1" ht="12" customHeight="1" thickBot="1">
      <c r="A64" s="298" t="s">
        <v>321</v>
      </c>
      <c r="B64" s="146" t="s">
        <v>146</v>
      </c>
      <c r="C64" s="156">
        <f>SUM(C65:C67)</f>
        <v>0</v>
      </c>
      <c r="D64" s="156">
        <f>SUM(D65:D67)</f>
        <v>0</v>
      </c>
      <c r="E64" s="139">
        <f>SUM(E65:E67)</f>
        <v>0</v>
      </c>
    </row>
    <row r="65" spans="1:5" s="312" customFormat="1" ht="12" customHeight="1">
      <c r="A65" s="295" t="s">
        <v>147</v>
      </c>
      <c r="B65" s="167" t="s">
        <v>148</v>
      </c>
      <c r="C65" s="160"/>
      <c r="D65" s="160"/>
      <c r="E65" s="143"/>
    </row>
    <row r="66" spans="1:5" s="312" customFormat="1" ht="12" customHeight="1">
      <c r="A66" s="296" t="s">
        <v>149</v>
      </c>
      <c r="B66" s="168" t="s">
        <v>150</v>
      </c>
      <c r="C66" s="160"/>
      <c r="D66" s="160"/>
      <c r="E66" s="143"/>
    </row>
    <row r="67" spans="1:5" s="312" customFormat="1" ht="12" customHeight="1" thickBot="1">
      <c r="A67" s="297" t="s">
        <v>151</v>
      </c>
      <c r="B67" s="291" t="s">
        <v>152</v>
      </c>
      <c r="C67" s="160"/>
      <c r="D67" s="160"/>
      <c r="E67" s="143"/>
    </row>
    <row r="68" spans="1:5" s="312" customFormat="1" ht="12" customHeight="1" thickBot="1">
      <c r="A68" s="298" t="s">
        <v>153</v>
      </c>
      <c r="B68" s="146" t="s">
        <v>154</v>
      </c>
      <c r="C68" s="156">
        <f>SUM(C69:C72)</f>
        <v>0</v>
      </c>
      <c r="D68" s="156">
        <f>SUM(D69:D72)</f>
        <v>0</v>
      </c>
      <c r="E68" s="139">
        <f>SUM(E69:E72)</f>
        <v>0</v>
      </c>
    </row>
    <row r="69" spans="1:5" s="312" customFormat="1" ht="12" customHeight="1">
      <c r="A69" s="295" t="s">
        <v>733</v>
      </c>
      <c r="B69" s="167" t="s">
        <v>155</v>
      </c>
      <c r="C69" s="160"/>
      <c r="D69" s="160"/>
      <c r="E69" s="143"/>
    </row>
    <row r="70" spans="1:5" s="312" customFormat="1" ht="12" customHeight="1">
      <c r="A70" s="296" t="s">
        <v>734</v>
      </c>
      <c r="B70" s="168" t="s">
        <v>156</v>
      </c>
      <c r="C70" s="160"/>
      <c r="D70" s="160"/>
      <c r="E70" s="143"/>
    </row>
    <row r="71" spans="1:5" s="312" customFormat="1" ht="12" customHeight="1">
      <c r="A71" s="296" t="s">
        <v>157</v>
      </c>
      <c r="B71" s="168" t="s">
        <v>158</v>
      </c>
      <c r="C71" s="160"/>
      <c r="D71" s="160"/>
      <c r="E71" s="143"/>
    </row>
    <row r="72" spans="1:5" s="312" customFormat="1" ht="12" customHeight="1" thickBot="1">
      <c r="A72" s="297" t="s">
        <v>159</v>
      </c>
      <c r="B72" s="169" t="s">
        <v>160</v>
      </c>
      <c r="C72" s="160"/>
      <c r="D72" s="160"/>
      <c r="E72" s="143"/>
    </row>
    <row r="73" spans="1:5" s="312" customFormat="1" ht="12" customHeight="1" thickBot="1">
      <c r="A73" s="298" t="s">
        <v>161</v>
      </c>
      <c r="B73" s="146" t="s">
        <v>162</v>
      </c>
      <c r="C73" s="156">
        <f>SUM(C74:C75)</f>
        <v>0</v>
      </c>
      <c r="D73" s="156">
        <f>SUM(D74:D75)</f>
        <v>0</v>
      </c>
      <c r="E73" s="139">
        <f>SUM(E74:E75)</f>
        <v>0</v>
      </c>
    </row>
    <row r="74" spans="1:5" s="312" customFormat="1" ht="12" customHeight="1">
      <c r="A74" s="295" t="s">
        <v>163</v>
      </c>
      <c r="B74" s="167" t="s">
        <v>164</v>
      </c>
      <c r="C74" s="160"/>
      <c r="D74" s="160"/>
      <c r="E74" s="143"/>
    </row>
    <row r="75" spans="1:5" s="312" customFormat="1" ht="12" customHeight="1" thickBot="1">
      <c r="A75" s="297" t="s">
        <v>165</v>
      </c>
      <c r="B75" s="169" t="s">
        <v>166</v>
      </c>
      <c r="C75" s="160"/>
      <c r="D75" s="160"/>
      <c r="E75" s="143"/>
    </row>
    <row r="76" spans="1:5" s="312" customFormat="1" ht="12" customHeight="1" thickBot="1">
      <c r="A76" s="298" t="s">
        <v>167</v>
      </c>
      <c r="B76" s="146" t="s">
        <v>168</v>
      </c>
      <c r="C76" s="156">
        <f>SUM(C77:C79)</f>
        <v>0</v>
      </c>
      <c r="D76" s="156">
        <f>SUM(D77:D79)</f>
        <v>0</v>
      </c>
      <c r="E76" s="139">
        <f>SUM(E77:E79)</f>
        <v>0</v>
      </c>
    </row>
    <row r="77" spans="1:5" s="312" customFormat="1" ht="12" customHeight="1">
      <c r="A77" s="295" t="s">
        <v>169</v>
      </c>
      <c r="B77" s="167" t="s">
        <v>170</v>
      </c>
      <c r="C77" s="160"/>
      <c r="D77" s="160"/>
      <c r="E77" s="143"/>
    </row>
    <row r="78" spans="1:5" s="312" customFormat="1" ht="12" customHeight="1">
      <c r="A78" s="296" t="s">
        <v>171</v>
      </c>
      <c r="B78" s="168" t="s">
        <v>172</v>
      </c>
      <c r="C78" s="160"/>
      <c r="D78" s="160"/>
      <c r="E78" s="143"/>
    </row>
    <row r="79" spans="1:5" s="312" customFormat="1" ht="12" customHeight="1" thickBot="1">
      <c r="A79" s="297" t="s">
        <v>173</v>
      </c>
      <c r="B79" s="169" t="s">
        <v>174</v>
      </c>
      <c r="C79" s="160"/>
      <c r="D79" s="160"/>
      <c r="E79" s="143"/>
    </row>
    <row r="80" spans="1:5" s="312" customFormat="1" ht="12" customHeight="1" thickBot="1">
      <c r="A80" s="298" t="s">
        <v>175</v>
      </c>
      <c r="B80" s="146" t="s">
        <v>176</v>
      </c>
      <c r="C80" s="156">
        <f>SUM(C81:C84)</f>
        <v>0</v>
      </c>
      <c r="D80" s="156">
        <f>SUM(D81:D84)</f>
        <v>0</v>
      </c>
      <c r="E80" s="139">
        <f>SUM(E81:E84)</f>
        <v>0</v>
      </c>
    </row>
    <row r="81" spans="1:5" s="312" customFormat="1" ht="12" customHeight="1">
      <c r="A81" s="299" t="s">
        <v>177</v>
      </c>
      <c r="B81" s="167" t="s">
        <v>178</v>
      </c>
      <c r="C81" s="160"/>
      <c r="D81" s="160"/>
      <c r="E81" s="143"/>
    </row>
    <row r="82" spans="1:5" s="312" customFormat="1" ht="12" customHeight="1">
      <c r="A82" s="300" t="s">
        <v>179</v>
      </c>
      <c r="B82" s="168" t="s">
        <v>180</v>
      </c>
      <c r="C82" s="160"/>
      <c r="D82" s="160"/>
      <c r="E82" s="143"/>
    </row>
    <row r="83" spans="1:5" s="312" customFormat="1" ht="12" customHeight="1">
      <c r="A83" s="300" t="s">
        <v>181</v>
      </c>
      <c r="B83" s="168" t="s">
        <v>182</v>
      </c>
      <c r="C83" s="160"/>
      <c r="D83" s="160"/>
      <c r="E83" s="143"/>
    </row>
    <row r="84" spans="1:5" s="312" customFormat="1" ht="12" customHeight="1" thickBot="1">
      <c r="A84" s="301" t="s">
        <v>183</v>
      </c>
      <c r="B84" s="169" t="s">
        <v>184</v>
      </c>
      <c r="C84" s="160"/>
      <c r="D84" s="160"/>
      <c r="E84" s="143"/>
    </row>
    <row r="85" spans="1:5" s="312" customFormat="1" ht="12" customHeight="1" thickBot="1">
      <c r="A85" s="298" t="s">
        <v>185</v>
      </c>
      <c r="B85" s="146" t="s">
        <v>186</v>
      </c>
      <c r="C85" s="183"/>
      <c r="D85" s="183"/>
      <c r="E85" s="184"/>
    </row>
    <row r="86" spans="1:5" s="312" customFormat="1" ht="12" customHeight="1" thickBot="1">
      <c r="A86" s="298" t="s">
        <v>187</v>
      </c>
      <c r="B86" s="292" t="s">
        <v>188</v>
      </c>
      <c r="C86" s="162">
        <f>+C64+C68+C73+C76+C80+C85</f>
        <v>0</v>
      </c>
      <c r="D86" s="162">
        <f>+D64+D68+D73+D76+D80+D85</f>
        <v>0</v>
      </c>
      <c r="E86" s="175">
        <f>+E64+E68+E73+E76+E80+E85</f>
        <v>0</v>
      </c>
    </row>
    <row r="87" spans="1:5" s="312" customFormat="1" ht="12" customHeight="1" thickBot="1">
      <c r="A87" s="302" t="s">
        <v>189</v>
      </c>
      <c r="B87" s="293" t="s">
        <v>322</v>
      </c>
      <c r="C87" s="162">
        <f>+C63+C86</f>
        <v>0</v>
      </c>
      <c r="D87" s="162">
        <f>+D63+D86</f>
        <v>0</v>
      </c>
      <c r="E87" s="175">
        <f>+E63+E86</f>
        <v>0</v>
      </c>
    </row>
    <row r="88" spans="1:5" s="312" customFormat="1" ht="15" customHeight="1">
      <c r="A88" s="270"/>
      <c r="B88" s="271"/>
      <c r="C88" s="283"/>
      <c r="D88" s="283"/>
      <c r="E88" s="283"/>
    </row>
    <row r="89" spans="1:5" ht="13.5" thickBot="1">
      <c r="A89" s="272"/>
      <c r="B89" s="273"/>
      <c r="C89" s="284"/>
      <c r="D89" s="284"/>
      <c r="E89" s="284"/>
    </row>
    <row r="90" spans="1:5" s="311" customFormat="1" ht="16.5" customHeight="1" thickBot="1">
      <c r="A90" s="348" t="s">
        <v>684</v>
      </c>
      <c r="B90" s="349"/>
      <c r="C90" s="349"/>
      <c r="D90" s="349"/>
      <c r="E90" s="350"/>
    </row>
    <row r="91" spans="1:5" s="97" customFormat="1" ht="12" customHeight="1" thickBot="1">
      <c r="A91" s="290" t="s">
        <v>647</v>
      </c>
      <c r="B91" s="128" t="s">
        <v>197</v>
      </c>
      <c r="C91" s="277">
        <f>SUM(C92:C96)</f>
        <v>1150</v>
      </c>
      <c r="D91" s="277">
        <f>SUM(D92:D96)</f>
        <v>1184</v>
      </c>
      <c r="E91" s="277">
        <f>SUM(E92:E96)</f>
        <v>1184</v>
      </c>
    </row>
    <row r="92" spans="1:5" ht="12" customHeight="1">
      <c r="A92" s="303" t="s">
        <v>711</v>
      </c>
      <c r="B92" s="114" t="s">
        <v>677</v>
      </c>
      <c r="C92" s="37"/>
      <c r="D92" s="37"/>
      <c r="E92" s="109"/>
    </row>
    <row r="93" spans="1:5" ht="12" customHeight="1">
      <c r="A93" s="296" t="s">
        <v>712</v>
      </c>
      <c r="B93" s="112" t="s">
        <v>15</v>
      </c>
      <c r="C93" s="157"/>
      <c r="D93" s="157"/>
      <c r="E93" s="140"/>
    </row>
    <row r="94" spans="1:5" ht="12" customHeight="1">
      <c r="A94" s="296" t="s">
        <v>713</v>
      </c>
      <c r="B94" s="112" t="s">
        <v>731</v>
      </c>
      <c r="C94" s="159"/>
      <c r="D94" s="159"/>
      <c r="E94" s="142"/>
    </row>
    <row r="95" spans="1:5" ht="12" customHeight="1">
      <c r="A95" s="296" t="s">
        <v>714</v>
      </c>
      <c r="B95" s="115" t="s">
        <v>16</v>
      </c>
      <c r="C95" s="159"/>
      <c r="D95" s="159"/>
      <c r="E95" s="142"/>
    </row>
    <row r="96" spans="1:5" ht="12" customHeight="1">
      <c r="A96" s="296" t="s">
        <v>722</v>
      </c>
      <c r="B96" s="123" t="s">
        <v>17</v>
      </c>
      <c r="C96" s="159">
        <v>1150</v>
      </c>
      <c r="D96" s="159">
        <v>1184</v>
      </c>
      <c r="E96" s="142">
        <v>1184</v>
      </c>
    </row>
    <row r="97" spans="1:5" ht="12" customHeight="1">
      <c r="A97" s="296" t="s">
        <v>715</v>
      </c>
      <c r="B97" s="112" t="s">
        <v>198</v>
      </c>
      <c r="C97" s="159"/>
      <c r="D97" s="159"/>
      <c r="E97" s="142"/>
    </row>
    <row r="98" spans="1:5" ht="12" customHeight="1">
      <c r="A98" s="296" t="s">
        <v>716</v>
      </c>
      <c r="B98" s="135" t="s">
        <v>199</v>
      </c>
      <c r="C98" s="159"/>
      <c r="D98" s="159"/>
      <c r="E98" s="142"/>
    </row>
    <row r="99" spans="1:5" ht="12" customHeight="1">
      <c r="A99" s="296" t="s">
        <v>723</v>
      </c>
      <c r="B99" s="136" t="s">
        <v>200</v>
      </c>
      <c r="C99" s="159"/>
      <c r="D99" s="159"/>
      <c r="E99" s="142"/>
    </row>
    <row r="100" spans="1:5" ht="12" customHeight="1">
      <c r="A100" s="296" t="s">
        <v>724</v>
      </c>
      <c r="B100" s="136" t="s">
        <v>201</v>
      </c>
      <c r="C100" s="159"/>
      <c r="D100" s="159"/>
      <c r="E100" s="142"/>
    </row>
    <row r="101" spans="1:5" ht="12" customHeight="1">
      <c r="A101" s="296" t="s">
        <v>725</v>
      </c>
      <c r="B101" s="135" t="s">
        <v>202</v>
      </c>
      <c r="C101" s="159"/>
      <c r="D101" s="159"/>
      <c r="E101" s="142"/>
    </row>
    <row r="102" spans="1:5" ht="12" customHeight="1">
      <c r="A102" s="296" t="s">
        <v>726</v>
      </c>
      <c r="B102" s="135" t="s">
        <v>203</v>
      </c>
      <c r="C102" s="159"/>
      <c r="D102" s="159"/>
      <c r="E102" s="142"/>
    </row>
    <row r="103" spans="1:5" ht="12" customHeight="1">
      <c r="A103" s="296" t="s">
        <v>728</v>
      </c>
      <c r="B103" s="136" t="s">
        <v>204</v>
      </c>
      <c r="C103" s="159"/>
      <c r="D103" s="159"/>
      <c r="E103" s="142"/>
    </row>
    <row r="104" spans="1:5" ht="12" customHeight="1">
      <c r="A104" s="304" t="s">
        <v>18</v>
      </c>
      <c r="B104" s="137" t="s">
        <v>205</v>
      </c>
      <c r="C104" s="159"/>
      <c r="D104" s="159"/>
      <c r="E104" s="142"/>
    </row>
    <row r="105" spans="1:5" ht="12" customHeight="1">
      <c r="A105" s="296" t="s">
        <v>206</v>
      </c>
      <c r="B105" s="137" t="s">
        <v>207</v>
      </c>
      <c r="C105" s="159"/>
      <c r="D105" s="159"/>
      <c r="E105" s="142"/>
    </row>
    <row r="106" spans="1:5" s="97" customFormat="1" ht="12" customHeight="1" thickBot="1">
      <c r="A106" s="305" t="s">
        <v>208</v>
      </c>
      <c r="B106" s="138" t="s">
        <v>209</v>
      </c>
      <c r="C106" s="38">
        <v>1150</v>
      </c>
      <c r="D106" s="38">
        <v>1184</v>
      </c>
      <c r="E106" s="103">
        <v>1184</v>
      </c>
    </row>
    <row r="107" spans="1:5" ht="12" customHeight="1" thickBot="1">
      <c r="A107" s="129" t="s">
        <v>648</v>
      </c>
      <c r="B107" s="127" t="s">
        <v>210</v>
      </c>
      <c r="C107" s="150">
        <f>+C108+C110+C112</f>
        <v>0</v>
      </c>
      <c r="D107" s="150">
        <f>+D108+D110+D112</f>
        <v>0</v>
      </c>
      <c r="E107" s="150">
        <f>+E108+E110+E112</f>
        <v>0</v>
      </c>
    </row>
    <row r="108" spans="1:5" ht="12" customHeight="1">
      <c r="A108" s="295" t="s">
        <v>717</v>
      </c>
      <c r="B108" s="112" t="s">
        <v>33</v>
      </c>
      <c r="C108" s="278"/>
      <c r="D108" s="278"/>
      <c r="E108" s="278"/>
    </row>
    <row r="109" spans="1:5" ht="12" customHeight="1">
      <c r="A109" s="295" t="s">
        <v>718</v>
      </c>
      <c r="B109" s="116" t="s">
        <v>211</v>
      </c>
      <c r="C109" s="158"/>
      <c r="D109" s="158"/>
      <c r="E109" s="141"/>
    </row>
    <row r="110" spans="1:5" ht="12" customHeight="1">
      <c r="A110" s="295" t="s">
        <v>719</v>
      </c>
      <c r="B110" s="116" t="s">
        <v>19</v>
      </c>
      <c r="C110" s="157"/>
      <c r="D110" s="157"/>
      <c r="E110" s="140"/>
    </row>
    <row r="111" spans="1:5" ht="12" customHeight="1">
      <c r="A111" s="295" t="s">
        <v>720</v>
      </c>
      <c r="B111" s="116" t="s">
        <v>212</v>
      </c>
      <c r="C111" s="157"/>
      <c r="D111" s="157"/>
      <c r="E111" s="140"/>
    </row>
    <row r="112" spans="1:5" ht="12" customHeight="1">
      <c r="A112" s="295" t="s">
        <v>721</v>
      </c>
      <c r="B112" s="148" t="s">
        <v>36</v>
      </c>
      <c r="C112" s="157"/>
      <c r="D112" s="157"/>
      <c r="E112" s="140"/>
    </row>
    <row r="113" spans="1:5" ht="12" customHeight="1">
      <c r="A113" s="295" t="s">
        <v>727</v>
      </c>
      <c r="B113" s="147" t="s">
        <v>213</v>
      </c>
      <c r="C113" s="157"/>
      <c r="D113" s="157"/>
      <c r="E113" s="140"/>
    </row>
    <row r="114" spans="1:5" ht="12" customHeight="1">
      <c r="A114" s="295" t="s">
        <v>729</v>
      </c>
      <c r="B114" s="163" t="s">
        <v>214</v>
      </c>
      <c r="C114" s="157"/>
      <c r="D114" s="157"/>
      <c r="E114" s="140"/>
    </row>
    <row r="115" spans="1:5" ht="12" customHeight="1">
      <c r="A115" s="295" t="s">
        <v>20</v>
      </c>
      <c r="B115" s="136" t="s">
        <v>201</v>
      </c>
      <c r="C115" s="157"/>
      <c r="D115" s="157"/>
      <c r="E115" s="140"/>
    </row>
    <row r="116" spans="1:5" ht="12" customHeight="1">
      <c r="A116" s="295" t="s">
        <v>21</v>
      </c>
      <c r="B116" s="136" t="s">
        <v>215</v>
      </c>
      <c r="C116" s="157"/>
      <c r="D116" s="157"/>
      <c r="E116" s="140"/>
    </row>
    <row r="117" spans="1:5" ht="12" customHeight="1">
      <c r="A117" s="295" t="s">
        <v>22</v>
      </c>
      <c r="B117" s="136" t="s">
        <v>216</v>
      </c>
      <c r="C117" s="157"/>
      <c r="D117" s="157"/>
      <c r="E117" s="140"/>
    </row>
    <row r="118" spans="1:5" ht="12" customHeight="1">
      <c r="A118" s="295" t="s">
        <v>217</v>
      </c>
      <c r="B118" s="136" t="s">
        <v>204</v>
      </c>
      <c r="C118" s="157"/>
      <c r="D118" s="157"/>
      <c r="E118" s="140"/>
    </row>
    <row r="119" spans="1:5" ht="12" customHeight="1">
      <c r="A119" s="295" t="s">
        <v>218</v>
      </c>
      <c r="B119" s="136" t="s">
        <v>219</v>
      </c>
      <c r="C119" s="157"/>
      <c r="D119" s="157"/>
      <c r="E119" s="140"/>
    </row>
    <row r="120" spans="1:5" ht="12" customHeight="1" thickBot="1">
      <c r="A120" s="304" t="s">
        <v>220</v>
      </c>
      <c r="B120" s="136" t="s">
        <v>221</v>
      </c>
      <c r="C120" s="159"/>
      <c r="D120" s="159"/>
      <c r="E120" s="142"/>
    </row>
    <row r="121" spans="1:5" ht="12" customHeight="1" thickBot="1">
      <c r="A121" s="129" t="s">
        <v>649</v>
      </c>
      <c r="B121" s="132" t="s">
        <v>222</v>
      </c>
      <c r="C121" s="150">
        <f>+C122+C123</f>
        <v>0</v>
      </c>
      <c r="D121" s="150">
        <f>+D122+D123</f>
        <v>0</v>
      </c>
      <c r="E121" s="150">
        <f>+E122+E123</f>
        <v>0</v>
      </c>
    </row>
    <row r="122" spans="1:5" ht="12" customHeight="1">
      <c r="A122" s="295" t="s">
        <v>700</v>
      </c>
      <c r="B122" s="113" t="s">
        <v>685</v>
      </c>
      <c r="C122" s="278"/>
      <c r="D122" s="278"/>
      <c r="E122" s="278"/>
    </row>
    <row r="123" spans="1:5" ht="12" customHeight="1" thickBot="1">
      <c r="A123" s="297" t="s">
        <v>701</v>
      </c>
      <c r="B123" s="116" t="s">
        <v>686</v>
      </c>
      <c r="C123" s="279"/>
      <c r="D123" s="279"/>
      <c r="E123" s="279"/>
    </row>
    <row r="124" spans="1:5" ht="12" customHeight="1" thickBot="1">
      <c r="A124" s="129" t="s">
        <v>650</v>
      </c>
      <c r="B124" s="132" t="s">
        <v>223</v>
      </c>
      <c r="C124" s="150">
        <f>+C91+C107+C121</f>
        <v>1150</v>
      </c>
      <c r="D124" s="150">
        <f>+D91+D107+D121</f>
        <v>1184</v>
      </c>
      <c r="E124" s="150">
        <f>+E91+E107+E121</f>
        <v>1184</v>
      </c>
    </row>
    <row r="125" spans="1:5" ht="12" customHeight="1" thickBot="1">
      <c r="A125" s="129" t="s">
        <v>651</v>
      </c>
      <c r="B125" s="132" t="s">
        <v>324</v>
      </c>
      <c r="C125" s="150">
        <f>+C126+C127+C128</f>
        <v>0</v>
      </c>
      <c r="D125" s="150">
        <f>+D126+D127+D128</f>
        <v>0</v>
      </c>
      <c r="E125" s="150">
        <f>+E126+E127+E128</f>
        <v>0</v>
      </c>
    </row>
    <row r="126" spans="1:5" ht="12" customHeight="1">
      <c r="A126" s="295" t="s">
        <v>704</v>
      </c>
      <c r="B126" s="113" t="s">
        <v>225</v>
      </c>
      <c r="C126" s="140"/>
      <c r="D126" s="140"/>
      <c r="E126" s="140"/>
    </row>
    <row r="127" spans="1:5" ht="12" customHeight="1">
      <c r="A127" s="295" t="s">
        <v>705</v>
      </c>
      <c r="B127" s="113" t="s">
        <v>226</v>
      </c>
      <c r="C127" s="140"/>
      <c r="D127" s="140"/>
      <c r="E127" s="140"/>
    </row>
    <row r="128" spans="1:5" ht="12" customHeight="1" thickBot="1">
      <c r="A128" s="304" t="s">
        <v>706</v>
      </c>
      <c r="B128" s="111" t="s">
        <v>227</v>
      </c>
      <c r="C128" s="140"/>
      <c r="D128" s="140"/>
      <c r="E128" s="140"/>
    </row>
    <row r="129" spans="1:11" ht="12" customHeight="1" thickBot="1">
      <c r="A129" s="129" t="s">
        <v>652</v>
      </c>
      <c r="B129" s="132" t="s">
        <v>228</v>
      </c>
      <c r="C129" s="150">
        <f>+C130+C131+C132+C133</f>
        <v>0</v>
      </c>
      <c r="D129" s="150">
        <f>+D130+D131+D132+D133</f>
        <v>0</v>
      </c>
      <c r="E129" s="150">
        <f>+E130+E131+E132+E133</f>
        <v>0</v>
      </c>
    </row>
    <row r="130" spans="1:11" ht="12" customHeight="1">
      <c r="A130" s="295" t="s">
        <v>707</v>
      </c>
      <c r="B130" s="113" t="s">
        <v>229</v>
      </c>
      <c r="C130" s="140"/>
      <c r="D130" s="140"/>
      <c r="E130" s="140"/>
    </row>
    <row r="131" spans="1:11" ht="12" customHeight="1">
      <c r="A131" s="295" t="s">
        <v>708</v>
      </c>
      <c r="B131" s="113" t="s">
        <v>230</v>
      </c>
      <c r="C131" s="140"/>
      <c r="D131" s="140"/>
      <c r="E131" s="140"/>
    </row>
    <row r="132" spans="1:11" ht="12" customHeight="1">
      <c r="A132" s="295" t="s">
        <v>125</v>
      </c>
      <c r="B132" s="113" t="s">
        <v>231</v>
      </c>
      <c r="C132" s="140"/>
      <c r="D132" s="140"/>
      <c r="E132" s="140"/>
    </row>
    <row r="133" spans="1:11" s="97" customFormat="1" ht="12" customHeight="1" thickBot="1">
      <c r="A133" s="304" t="s">
        <v>127</v>
      </c>
      <c r="B133" s="111" t="s">
        <v>232</v>
      </c>
      <c r="C133" s="140"/>
      <c r="D133" s="140"/>
      <c r="E133" s="140"/>
    </row>
    <row r="134" spans="1:11" ht="13.5" thickBot="1">
      <c r="A134" s="129" t="s">
        <v>653</v>
      </c>
      <c r="B134" s="132" t="s">
        <v>329</v>
      </c>
      <c r="C134" s="280">
        <f>+C135+C136+C138+C139+C137</f>
        <v>0</v>
      </c>
      <c r="D134" s="280">
        <f>+D135+D136+D138+D139+D137</f>
        <v>0</v>
      </c>
      <c r="E134" s="280">
        <f>+E135+E136+E138+E139+E137</f>
        <v>0</v>
      </c>
      <c r="K134" s="261"/>
    </row>
    <row r="135" spans="1:11">
      <c r="A135" s="295" t="s">
        <v>709</v>
      </c>
      <c r="B135" s="113" t="s">
        <v>234</v>
      </c>
      <c r="C135" s="140"/>
      <c r="D135" s="140"/>
      <c r="E135" s="140"/>
    </row>
    <row r="136" spans="1:11" ht="12" customHeight="1">
      <c r="A136" s="295" t="s">
        <v>710</v>
      </c>
      <c r="B136" s="113" t="s">
        <v>235</v>
      </c>
      <c r="C136" s="140"/>
      <c r="D136" s="140"/>
      <c r="E136" s="140"/>
    </row>
    <row r="137" spans="1:11" ht="12" customHeight="1">
      <c r="A137" s="295" t="s">
        <v>134</v>
      </c>
      <c r="B137" s="113" t="s">
        <v>328</v>
      </c>
      <c r="C137" s="140"/>
      <c r="D137" s="140"/>
      <c r="E137" s="140"/>
    </row>
    <row r="138" spans="1:11" s="97" customFormat="1" ht="12" customHeight="1">
      <c r="A138" s="295" t="s">
        <v>136</v>
      </c>
      <c r="B138" s="113" t="s">
        <v>236</v>
      </c>
      <c r="C138" s="140"/>
      <c r="D138" s="140"/>
      <c r="E138" s="140"/>
    </row>
    <row r="139" spans="1:11" s="97" customFormat="1" ht="12" customHeight="1" thickBot="1">
      <c r="A139" s="304" t="s">
        <v>327</v>
      </c>
      <c r="B139" s="111" t="s">
        <v>237</v>
      </c>
      <c r="C139" s="140"/>
      <c r="D139" s="140"/>
      <c r="E139" s="140"/>
    </row>
    <row r="140" spans="1:11" s="97" customFormat="1" ht="12" customHeight="1" thickBot="1">
      <c r="A140" s="129" t="s">
        <v>654</v>
      </c>
      <c r="B140" s="132" t="s">
        <v>325</v>
      </c>
      <c r="C140" s="281">
        <f>+C141+C142+C143+C144</f>
        <v>0</v>
      </c>
      <c r="D140" s="281">
        <f>+D141+D142+D143+D144</f>
        <v>0</v>
      </c>
      <c r="E140" s="281">
        <f>+E141+E142+E143+E144</f>
        <v>0</v>
      </c>
    </row>
    <row r="141" spans="1:11" s="97" customFormat="1" ht="12" customHeight="1">
      <c r="A141" s="295" t="s">
        <v>13</v>
      </c>
      <c r="B141" s="113" t="s">
        <v>239</v>
      </c>
      <c r="C141" s="140"/>
      <c r="D141" s="140"/>
      <c r="E141" s="140"/>
    </row>
    <row r="142" spans="1:11" s="97" customFormat="1" ht="12" customHeight="1">
      <c r="A142" s="295" t="s">
        <v>14</v>
      </c>
      <c r="B142" s="113" t="s">
        <v>240</v>
      </c>
      <c r="C142" s="140"/>
      <c r="D142" s="140"/>
      <c r="E142" s="140"/>
    </row>
    <row r="143" spans="1:11" s="97" customFormat="1" ht="12" customHeight="1">
      <c r="A143" s="295" t="s">
        <v>35</v>
      </c>
      <c r="B143" s="113" t="s">
        <v>241</v>
      </c>
      <c r="C143" s="140"/>
      <c r="D143" s="140"/>
      <c r="E143" s="140"/>
    </row>
    <row r="144" spans="1:11" ht="12.75" customHeight="1" thickBot="1">
      <c r="A144" s="295" t="s">
        <v>142</v>
      </c>
      <c r="B144" s="113" t="s">
        <v>242</v>
      </c>
      <c r="C144" s="140"/>
      <c r="D144" s="140"/>
      <c r="E144" s="140"/>
    </row>
    <row r="145" spans="1:5" ht="12" customHeight="1" thickBot="1">
      <c r="A145" s="129" t="s">
        <v>655</v>
      </c>
      <c r="B145" s="132" t="s">
        <v>243</v>
      </c>
      <c r="C145" s="294">
        <f>+C125+C129+C134+C140</f>
        <v>0</v>
      </c>
      <c r="D145" s="294">
        <f>+D125+D129+D134+D140</f>
        <v>0</v>
      </c>
      <c r="E145" s="294">
        <f>+E125+E129+E134+E140</f>
        <v>0</v>
      </c>
    </row>
    <row r="146" spans="1:5" ht="15" customHeight="1" thickBot="1">
      <c r="A146" s="306" t="s">
        <v>656</v>
      </c>
      <c r="B146" s="152" t="s">
        <v>244</v>
      </c>
      <c r="C146" s="294">
        <f>+C124+C145</f>
        <v>1150</v>
      </c>
      <c r="D146" s="294">
        <f>+D124+D145</f>
        <v>1184</v>
      </c>
      <c r="E146" s="294">
        <f>+E124+E145</f>
        <v>1184</v>
      </c>
    </row>
    <row r="147" spans="1:5" ht="13.5" thickBot="1">
      <c r="A147" s="25"/>
      <c r="B147" s="26"/>
      <c r="C147" s="27"/>
      <c r="D147" s="27"/>
      <c r="E147" s="27"/>
    </row>
    <row r="148" spans="1:5" ht="15" customHeight="1" thickBot="1">
      <c r="A148" s="274" t="s">
        <v>330</v>
      </c>
      <c r="B148" s="275"/>
      <c r="C148" s="49"/>
      <c r="D148" s="50"/>
      <c r="E148" s="47"/>
    </row>
    <row r="149" spans="1:5" ht="14.25" customHeight="1" thickBot="1">
      <c r="A149" s="274" t="s">
        <v>29</v>
      </c>
      <c r="B149" s="275"/>
      <c r="C149" s="49"/>
      <c r="D149" s="50"/>
      <c r="E149" s="47"/>
    </row>
  </sheetData>
  <sheetProtection formatCells="0"/>
  <mergeCells count="4">
    <mergeCell ref="B2:D2"/>
    <mergeCell ref="B3:D3"/>
    <mergeCell ref="A7:E7"/>
    <mergeCell ref="A90:E90"/>
  </mergeCells>
  <phoneticPr fontId="25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2D050"/>
  </sheetPr>
  <dimension ref="A1:E36"/>
  <sheetViews>
    <sheetView zoomScaleNormal="100" workbookViewId="0">
      <selection activeCell="B14" sqref="B14"/>
    </sheetView>
  </sheetViews>
  <sheetFormatPr defaultRowHeight="12.75"/>
  <cols>
    <col min="1" max="1" width="6.6640625" style="7" customWidth="1"/>
    <col min="2" max="2" width="32.83203125" style="7" customWidth="1"/>
    <col min="3" max="3" width="20.83203125" style="7" customWidth="1"/>
    <col min="4" max="5" width="12.83203125" style="7" customWidth="1"/>
    <col min="6" max="16384" width="9.33203125" style="7"/>
  </cols>
  <sheetData>
    <row r="1" spans="1:5" ht="14.25" thickBot="1">
      <c r="C1" s="53"/>
      <c r="D1" s="53"/>
      <c r="E1" s="53" t="s">
        <v>60</v>
      </c>
    </row>
    <row r="2" spans="1:5" ht="42.75" customHeight="1" thickBot="1">
      <c r="A2" s="54" t="s">
        <v>699</v>
      </c>
      <c r="B2" s="55" t="s">
        <v>61</v>
      </c>
      <c r="C2" s="55" t="s">
        <v>62</v>
      </c>
      <c r="D2" s="56" t="s">
        <v>63</v>
      </c>
      <c r="E2" s="57" t="s">
        <v>64</v>
      </c>
    </row>
    <row r="3" spans="1:5" ht="15.95" customHeight="1" thickBot="1">
      <c r="A3" s="58" t="s">
        <v>647</v>
      </c>
      <c r="B3" s="317" t="s">
        <v>743</v>
      </c>
      <c r="C3" s="317" t="s">
        <v>744</v>
      </c>
      <c r="D3" s="319">
        <v>500</v>
      </c>
      <c r="E3" s="59">
        <v>500</v>
      </c>
    </row>
    <row r="4" spans="1:5" ht="15.95" customHeight="1">
      <c r="A4" s="60" t="s">
        <v>648</v>
      </c>
      <c r="B4" s="317" t="s">
        <v>757</v>
      </c>
      <c r="C4" s="317" t="s">
        <v>744</v>
      </c>
      <c r="D4" s="320">
        <v>0</v>
      </c>
      <c r="E4" s="63">
        <v>15</v>
      </c>
    </row>
    <row r="5" spans="1:5" ht="15.95" customHeight="1">
      <c r="A5" s="60" t="s">
        <v>649</v>
      </c>
      <c r="B5" s="318" t="s">
        <v>745</v>
      </c>
      <c r="C5" s="318" t="s">
        <v>744</v>
      </c>
      <c r="D5" s="321">
        <v>100</v>
      </c>
      <c r="E5" s="63">
        <v>94</v>
      </c>
    </row>
    <row r="6" spans="1:5" ht="15.95" customHeight="1">
      <c r="A6" s="60" t="s">
        <v>650</v>
      </c>
      <c r="B6" s="318" t="s">
        <v>746</v>
      </c>
      <c r="C6" s="318" t="s">
        <v>744</v>
      </c>
      <c r="D6" s="321">
        <v>150</v>
      </c>
      <c r="E6" s="63">
        <v>150</v>
      </c>
    </row>
    <row r="7" spans="1:5" ht="15.95" customHeight="1">
      <c r="A7" s="60" t="s">
        <v>651</v>
      </c>
      <c r="B7" s="318" t="s">
        <v>747</v>
      </c>
      <c r="C7" s="318" t="s">
        <v>744</v>
      </c>
      <c r="D7" s="321">
        <v>20</v>
      </c>
      <c r="E7" s="63">
        <v>20</v>
      </c>
    </row>
    <row r="8" spans="1:5" ht="15.95" customHeight="1">
      <c r="A8" s="60" t="s">
        <v>652</v>
      </c>
      <c r="B8" s="318" t="s">
        <v>748</v>
      </c>
      <c r="C8" s="318" t="s">
        <v>744</v>
      </c>
      <c r="D8" s="321">
        <v>20</v>
      </c>
      <c r="E8" s="63">
        <v>20</v>
      </c>
    </row>
    <row r="9" spans="1:5" ht="15.95" customHeight="1">
      <c r="A9" s="60" t="s">
        <v>653</v>
      </c>
      <c r="B9" s="318" t="s">
        <v>749</v>
      </c>
      <c r="C9" s="318" t="s">
        <v>744</v>
      </c>
      <c r="D9" s="321">
        <v>300</v>
      </c>
      <c r="E9" s="63">
        <v>300</v>
      </c>
    </row>
    <row r="10" spans="1:5" ht="15.95" customHeight="1">
      <c r="A10" s="60" t="s">
        <v>654</v>
      </c>
      <c r="B10" s="61" t="s">
        <v>750</v>
      </c>
      <c r="C10" s="61" t="s">
        <v>744</v>
      </c>
      <c r="D10" s="62">
        <v>0</v>
      </c>
      <c r="E10" s="63">
        <v>25</v>
      </c>
    </row>
    <row r="11" spans="1:5" ht="15.95" customHeight="1">
      <c r="A11" s="60" t="s">
        <v>655</v>
      </c>
      <c r="B11" s="61" t="s">
        <v>755</v>
      </c>
      <c r="C11" s="61" t="s">
        <v>744</v>
      </c>
      <c r="D11" s="62">
        <v>0</v>
      </c>
      <c r="E11" s="63">
        <v>10</v>
      </c>
    </row>
    <row r="12" spans="1:5" ht="15.95" customHeight="1">
      <c r="A12" s="60" t="s">
        <v>656</v>
      </c>
      <c r="B12" s="61" t="s">
        <v>756</v>
      </c>
      <c r="C12" s="61" t="s">
        <v>744</v>
      </c>
      <c r="D12" s="62">
        <v>0</v>
      </c>
      <c r="E12" s="63">
        <v>30</v>
      </c>
    </row>
    <row r="13" spans="1:5" ht="15.95" customHeight="1">
      <c r="A13" s="60" t="s">
        <v>657</v>
      </c>
      <c r="B13" s="61" t="s">
        <v>768</v>
      </c>
      <c r="C13" s="61" t="s">
        <v>744</v>
      </c>
      <c r="D13" s="62">
        <v>0</v>
      </c>
      <c r="E13" s="63">
        <v>20</v>
      </c>
    </row>
    <row r="14" spans="1:5" ht="15.95" customHeight="1">
      <c r="A14" s="60" t="s">
        <v>658</v>
      </c>
      <c r="B14" s="61"/>
      <c r="C14" s="61"/>
      <c r="D14" s="62"/>
      <c r="E14" s="63"/>
    </row>
    <row r="15" spans="1:5" ht="15.95" customHeight="1">
      <c r="A15" s="60" t="s">
        <v>659</v>
      </c>
      <c r="B15" s="61"/>
      <c r="C15" s="61"/>
      <c r="D15" s="62"/>
      <c r="E15" s="63"/>
    </row>
    <row r="16" spans="1:5" ht="15.95" customHeight="1">
      <c r="A16" s="60" t="s">
        <v>660</v>
      </c>
      <c r="B16" s="61"/>
      <c r="C16" s="61"/>
      <c r="D16" s="62"/>
      <c r="E16" s="63"/>
    </row>
    <row r="17" spans="1:5" ht="15.95" customHeight="1">
      <c r="A17" s="60" t="s">
        <v>661</v>
      </c>
      <c r="B17" s="61"/>
      <c r="C17" s="61"/>
      <c r="D17" s="62"/>
      <c r="E17" s="63"/>
    </row>
    <row r="18" spans="1:5" ht="15.95" customHeight="1">
      <c r="A18" s="60" t="s">
        <v>662</v>
      </c>
      <c r="B18" s="61"/>
      <c r="C18" s="61"/>
      <c r="D18" s="62"/>
      <c r="E18" s="63"/>
    </row>
    <row r="19" spans="1:5" ht="15.95" customHeight="1">
      <c r="A19" s="60" t="s">
        <v>663</v>
      </c>
      <c r="B19" s="61"/>
      <c r="C19" s="61"/>
      <c r="D19" s="62"/>
      <c r="E19" s="63"/>
    </row>
    <row r="20" spans="1:5" ht="15.95" customHeight="1">
      <c r="A20" s="60" t="s">
        <v>664</v>
      </c>
      <c r="B20" s="61"/>
      <c r="C20" s="61"/>
      <c r="D20" s="62"/>
      <c r="E20" s="63"/>
    </row>
    <row r="21" spans="1:5" ht="15.95" customHeight="1">
      <c r="A21" s="60" t="s">
        <v>665</v>
      </c>
      <c r="B21" s="61"/>
      <c r="C21" s="61"/>
      <c r="D21" s="62"/>
      <c r="E21" s="63"/>
    </row>
    <row r="22" spans="1:5" ht="15.95" customHeight="1">
      <c r="A22" s="60" t="s">
        <v>666</v>
      </c>
      <c r="B22" s="61"/>
      <c r="C22" s="61"/>
      <c r="D22" s="62"/>
      <c r="E22" s="63"/>
    </row>
    <row r="23" spans="1:5" ht="15.95" customHeight="1">
      <c r="A23" s="60" t="s">
        <v>667</v>
      </c>
      <c r="B23" s="61"/>
      <c r="C23" s="61"/>
      <c r="D23" s="62"/>
      <c r="E23" s="63"/>
    </row>
    <row r="24" spans="1:5" ht="15.95" customHeight="1">
      <c r="A24" s="60" t="s">
        <v>668</v>
      </c>
      <c r="B24" s="61"/>
      <c r="C24" s="61"/>
      <c r="D24" s="62"/>
      <c r="E24" s="63"/>
    </row>
    <row r="25" spans="1:5" ht="15.95" customHeight="1">
      <c r="A25" s="60" t="s">
        <v>669</v>
      </c>
      <c r="B25" s="61"/>
      <c r="C25" s="61"/>
      <c r="D25" s="62"/>
      <c r="E25" s="63"/>
    </row>
    <row r="26" spans="1:5" ht="15.95" customHeight="1">
      <c r="A26" s="60" t="s">
        <v>670</v>
      </c>
      <c r="B26" s="61"/>
      <c r="C26" s="61"/>
      <c r="D26" s="62"/>
      <c r="E26" s="63"/>
    </row>
    <row r="27" spans="1:5" ht="15.95" customHeight="1">
      <c r="A27" s="60" t="s">
        <v>671</v>
      </c>
      <c r="B27" s="61"/>
      <c r="C27" s="61"/>
      <c r="D27" s="62"/>
      <c r="E27" s="63"/>
    </row>
    <row r="28" spans="1:5" ht="15.95" customHeight="1">
      <c r="A28" s="60" t="s">
        <v>672</v>
      </c>
      <c r="B28" s="61"/>
      <c r="C28" s="61"/>
      <c r="D28" s="62"/>
      <c r="E28" s="63"/>
    </row>
    <row r="29" spans="1:5" ht="15.95" customHeight="1">
      <c r="A29" s="60" t="s">
        <v>673</v>
      </c>
      <c r="B29" s="61"/>
      <c r="C29" s="61"/>
      <c r="D29" s="62"/>
      <c r="E29" s="63"/>
    </row>
    <row r="30" spans="1:5" ht="15.95" customHeight="1">
      <c r="A30" s="60" t="s">
        <v>674</v>
      </c>
      <c r="B30" s="61"/>
      <c r="C30" s="61"/>
      <c r="D30" s="62"/>
      <c r="E30" s="63"/>
    </row>
    <row r="31" spans="1:5" ht="15.95" customHeight="1">
      <c r="A31" s="60" t="s">
        <v>675</v>
      </c>
      <c r="B31" s="61"/>
      <c r="C31" s="61"/>
      <c r="D31" s="62"/>
      <c r="E31" s="63"/>
    </row>
    <row r="32" spans="1:5" ht="15.95" customHeight="1">
      <c r="A32" s="60" t="s">
        <v>730</v>
      </c>
      <c r="B32" s="61"/>
      <c r="C32" s="61"/>
      <c r="D32" s="62"/>
      <c r="E32" s="63"/>
    </row>
    <row r="33" spans="1:5" ht="15.95" customHeight="1">
      <c r="A33" s="60" t="s">
        <v>59</v>
      </c>
      <c r="B33" s="61"/>
      <c r="C33" s="61"/>
      <c r="D33" s="62"/>
      <c r="E33" s="63"/>
    </row>
    <row r="34" spans="1:5" ht="15.95" customHeight="1">
      <c r="A34" s="60" t="s">
        <v>65</v>
      </c>
      <c r="B34" s="61"/>
      <c r="C34" s="61"/>
      <c r="D34" s="62"/>
      <c r="E34" s="63"/>
    </row>
    <row r="35" spans="1:5" ht="15.95" customHeight="1" thickBot="1">
      <c r="A35" s="64" t="s">
        <v>66</v>
      </c>
      <c r="B35" s="65"/>
      <c r="C35" s="65"/>
      <c r="D35" s="66"/>
      <c r="E35" s="67"/>
    </row>
    <row r="36" spans="1:5" ht="15.95" customHeight="1" thickBot="1">
      <c r="A36" s="357" t="s">
        <v>679</v>
      </c>
      <c r="B36" s="358"/>
      <c r="C36" s="68"/>
      <c r="D36" s="69">
        <f>SUM(D3:D35)</f>
        <v>1090</v>
      </c>
      <c r="E36" s="70">
        <f>SUM(E3:E35)</f>
        <v>1184</v>
      </c>
    </row>
  </sheetData>
  <sheetProtection sheet="1" objects="1" scenarios="1"/>
  <mergeCells count="1">
    <mergeCell ref="A36:B36"/>
  </mergeCells>
  <phoneticPr fontId="25" type="noConversion"/>
  <printOptions horizontalCentered="1"/>
  <pageMargins left="0.78740157480314965" right="0.78740157480314965" top="1.5748031496062993" bottom="0.98425196850393704" header="0.78740157480314965" footer="0.78740157480314965"/>
  <pageSetup paperSize="9" scale="95" fitToWidth="2" orientation="portrait" r:id="rId1"/>
  <headerFooter alignWithMargins="0">
    <oddHeader>&amp;C&amp;"Times New Roman CE,Félkövér"&amp;12
K I M U T A T Á S
a 2014. évi céljelleggel juttatott támogatások felhasználásáról&amp;R&amp;"Times New Roman CE,Félkövér dőlt"&amp;11 1. tájékoztató tábla a ......../2015. (........) önkormányzati rendelethez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E160"/>
  <sheetViews>
    <sheetView tabSelected="1" workbookViewId="0">
      <selection activeCell="E160" sqref="E160"/>
    </sheetView>
  </sheetViews>
  <sheetFormatPr defaultRowHeight="12.75"/>
  <cols>
    <col min="1" max="1" width="2.83203125" customWidth="1"/>
    <col min="2" max="2" width="81.5" customWidth="1"/>
    <col min="3" max="3" width="18.1640625" customWidth="1"/>
    <col min="4" max="4" width="20.1640625" customWidth="1"/>
    <col min="5" max="5" width="19.5" customWidth="1"/>
  </cols>
  <sheetData>
    <row r="1" spans="1:5" ht="26.25" customHeight="1">
      <c r="A1" s="359" t="s">
        <v>752</v>
      </c>
      <c r="B1" s="360"/>
      <c r="C1" s="360"/>
      <c r="D1" s="360"/>
      <c r="E1" s="360"/>
    </row>
    <row r="2" spans="1:5" ht="20.25" customHeight="1">
      <c r="A2" s="322" t="s">
        <v>334</v>
      </c>
      <c r="B2" s="322" t="s">
        <v>692</v>
      </c>
      <c r="C2" s="322" t="s">
        <v>335</v>
      </c>
      <c r="D2" s="322" t="s">
        <v>336</v>
      </c>
      <c r="E2" s="322" t="s">
        <v>337</v>
      </c>
    </row>
    <row r="3" spans="1:5" ht="20.25" customHeight="1">
      <c r="A3" s="322">
        <v>1</v>
      </c>
      <c r="B3" s="322">
        <v>2</v>
      </c>
      <c r="C3" s="322">
        <v>3</v>
      </c>
      <c r="D3" s="322">
        <v>4</v>
      </c>
      <c r="E3" s="322">
        <v>5</v>
      </c>
    </row>
    <row r="4" spans="1:5" ht="12.6" customHeight="1">
      <c r="A4" s="323" t="s">
        <v>338</v>
      </c>
      <c r="B4" s="324" t="s">
        <v>67</v>
      </c>
      <c r="C4" s="325">
        <v>0</v>
      </c>
      <c r="D4" s="325">
        <v>0</v>
      </c>
      <c r="E4" s="325">
        <v>0</v>
      </c>
    </row>
    <row r="5" spans="1:5" ht="12.6" customHeight="1">
      <c r="A5" s="326" t="s">
        <v>680</v>
      </c>
      <c r="B5" s="327" t="s">
        <v>339</v>
      </c>
      <c r="C5" s="325">
        <v>0</v>
      </c>
      <c r="D5" s="325">
        <v>0</v>
      </c>
      <c r="E5" s="325">
        <v>0</v>
      </c>
    </row>
    <row r="6" spans="1:5" ht="12.6" customHeight="1">
      <c r="A6" s="326" t="s">
        <v>687</v>
      </c>
      <c r="B6" s="327" t="s">
        <v>340</v>
      </c>
      <c r="C6" s="325">
        <v>0</v>
      </c>
      <c r="D6" s="325">
        <v>0</v>
      </c>
      <c r="E6" s="325">
        <v>1470</v>
      </c>
    </row>
    <row r="7" spans="1:5" ht="12.6" customHeight="1">
      <c r="A7" s="326" t="s">
        <v>688</v>
      </c>
      <c r="B7" s="327" t="s">
        <v>341</v>
      </c>
      <c r="C7" s="325">
        <v>0</v>
      </c>
      <c r="D7" s="325">
        <v>0</v>
      </c>
      <c r="E7" s="325">
        <v>0</v>
      </c>
    </row>
    <row r="8" spans="1:5" ht="12.6" customHeight="1">
      <c r="A8" s="323" t="s">
        <v>689</v>
      </c>
      <c r="B8" s="324" t="s">
        <v>342</v>
      </c>
      <c r="C8" s="329">
        <v>0</v>
      </c>
      <c r="D8" s="329">
        <v>0</v>
      </c>
      <c r="E8" s="329">
        <v>1470</v>
      </c>
    </row>
    <row r="9" spans="1:5" ht="12.6" customHeight="1">
      <c r="A9" s="326" t="s">
        <v>690</v>
      </c>
      <c r="B9" s="327" t="s">
        <v>343</v>
      </c>
      <c r="C9" s="325">
        <v>614762</v>
      </c>
      <c r="D9" s="325">
        <v>0</v>
      </c>
      <c r="E9" s="325">
        <v>813977</v>
      </c>
    </row>
    <row r="10" spans="1:5" ht="12.6" customHeight="1">
      <c r="A10" s="326" t="s">
        <v>344</v>
      </c>
      <c r="B10" s="327" t="s">
        <v>345</v>
      </c>
      <c r="C10" s="325">
        <v>857</v>
      </c>
      <c r="D10" s="325">
        <v>0</v>
      </c>
      <c r="E10" s="325">
        <v>971</v>
      </c>
    </row>
    <row r="11" spans="1:5" ht="12.6" customHeight="1">
      <c r="A11" s="326" t="s">
        <v>346</v>
      </c>
      <c r="B11" s="327" t="s">
        <v>347</v>
      </c>
      <c r="C11" s="325">
        <v>0</v>
      </c>
      <c r="D11" s="325">
        <v>0</v>
      </c>
      <c r="E11" s="325">
        <v>0</v>
      </c>
    </row>
    <row r="12" spans="1:5" ht="12.6" customHeight="1">
      <c r="A12" s="326" t="s">
        <v>348</v>
      </c>
      <c r="B12" s="327" t="s">
        <v>349</v>
      </c>
      <c r="C12" s="325">
        <v>126832</v>
      </c>
      <c r="D12" s="325">
        <v>0</v>
      </c>
      <c r="E12" s="325">
        <v>1450</v>
      </c>
    </row>
    <row r="13" spans="1:5" ht="12.6" customHeight="1">
      <c r="A13" s="326" t="s">
        <v>350</v>
      </c>
      <c r="B13" s="327" t="s">
        <v>351</v>
      </c>
      <c r="C13" s="325">
        <v>0</v>
      </c>
      <c r="D13" s="325">
        <v>0</v>
      </c>
      <c r="E13" s="325">
        <v>0</v>
      </c>
    </row>
    <row r="14" spans="1:5" ht="12.6" customHeight="1">
      <c r="A14" s="323" t="s">
        <v>352</v>
      </c>
      <c r="B14" s="324" t="s">
        <v>353</v>
      </c>
      <c r="C14" s="329">
        <v>742451</v>
      </c>
      <c r="D14" s="329">
        <v>0</v>
      </c>
      <c r="E14" s="329">
        <v>816398</v>
      </c>
    </row>
    <row r="15" spans="1:5" ht="12.6" customHeight="1">
      <c r="A15" s="326" t="s">
        <v>354</v>
      </c>
      <c r="B15" s="327" t="s">
        <v>355</v>
      </c>
      <c r="C15" s="325">
        <v>10</v>
      </c>
      <c r="D15" s="325">
        <v>0</v>
      </c>
      <c r="E15" s="325">
        <v>10</v>
      </c>
    </row>
    <row r="16" spans="1:5" ht="12.6" customHeight="1">
      <c r="A16" s="326" t="s">
        <v>356</v>
      </c>
      <c r="B16" s="327" t="s">
        <v>357</v>
      </c>
      <c r="C16" s="325">
        <v>0</v>
      </c>
      <c r="D16" s="325">
        <v>0</v>
      </c>
      <c r="E16" s="325">
        <v>0</v>
      </c>
    </row>
    <row r="17" spans="1:5" ht="12.6" customHeight="1">
      <c r="A17" s="326" t="s">
        <v>358</v>
      </c>
      <c r="B17" s="327" t="s">
        <v>359</v>
      </c>
      <c r="C17" s="325">
        <v>0</v>
      </c>
      <c r="D17" s="325">
        <v>0</v>
      </c>
      <c r="E17" s="325">
        <v>0</v>
      </c>
    </row>
    <row r="18" spans="1:5" ht="12.6" customHeight="1">
      <c r="A18" s="326" t="s">
        <v>360</v>
      </c>
      <c r="B18" s="327" t="s">
        <v>361</v>
      </c>
      <c r="C18" s="325">
        <v>0</v>
      </c>
      <c r="D18" s="325">
        <v>0</v>
      </c>
      <c r="E18" s="325">
        <v>0</v>
      </c>
    </row>
    <row r="19" spans="1:5" ht="12.6" customHeight="1">
      <c r="A19" s="326" t="s">
        <v>362</v>
      </c>
      <c r="B19" s="327" t="s">
        <v>363</v>
      </c>
      <c r="C19" s="325">
        <v>0</v>
      </c>
      <c r="D19" s="325">
        <v>0</v>
      </c>
      <c r="E19" s="325">
        <v>0</v>
      </c>
    </row>
    <row r="20" spans="1:5" ht="12.6" customHeight="1">
      <c r="A20" s="326" t="s">
        <v>364</v>
      </c>
      <c r="B20" s="327" t="s">
        <v>365</v>
      </c>
      <c r="C20" s="325">
        <v>0</v>
      </c>
      <c r="D20" s="325">
        <v>0</v>
      </c>
      <c r="E20" s="325">
        <v>0</v>
      </c>
    </row>
    <row r="21" spans="1:5" ht="12.6" customHeight="1">
      <c r="A21" s="326" t="s">
        <v>366</v>
      </c>
      <c r="B21" s="327" t="s">
        <v>367</v>
      </c>
      <c r="C21" s="325">
        <v>0</v>
      </c>
      <c r="D21" s="325">
        <v>0</v>
      </c>
      <c r="E21" s="325">
        <v>0</v>
      </c>
    </row>
    <row r="22" spans="1:5" ht="12.6" customHeight="1">
      <c r="A22" s="323" t="s">
        <v>368</v>
      </c>
      <c r="B22" s="324" t="s">
        <v>369</v>
      </c>
      <c r="C22" s="329">
        <v>0</v>
      </c>
      <c r="D22" s="329">
        <v>0</v>
      </c>
      <c r="E22" s="329">
        <v>0</v>
      </c>
    </row>
    <row r="23" spans="1:5" ht="12.6" customHeight="1">
      <c r="A23" s="326" t="s">
        <v>370</v>
      </c>
      <c r="B23" s="327" t="s">
        <v>371</v>
      </c>
      <c r="C23" s="325">
        <v>0</v>
      </c>
      <c r="D23" s="325">
        <v>0</v>
      </c>
      <c r="E23" s="325">
        <v>0</v>
      </c>
    </row>
    <row r="24" spans="1:5" ht="12.6" customHeight="1">
      <c r="A24" s="326" t="s">
        <v>372</v>
      </c>
      <c r="B24" s="327" t="s">
        <v>373</v>
      </c>
      <c r="C24" s="325">
        <v>0</v>
      </c>
      <c r="D24" s="325">
        <v>0</v>
      </c>
      <c r="E24" s="325">
        <v>0</v>
      </c>
    </row>
    <row r="25" spans="1:5" ht="12.6" customHeight="1">
      <c r="A25" s="323" t="s">
        <v>374</v>
      </c>
      <c r="B25" s="324" t="s">
        <v>375</v>
      </c>
      <c r="C25" s="329">
        <v>0</v>
      </c>
      <c r="D25" s="329">
        <v>0</v>
      </c>
      <c r="E25" s="329">
        <v>0</v>
      </c>
    </row>
    <row r="26" spans="1:5" ht="12.6" customHeight="1">
      <c r="A26" s="323" t="s">
        <v>376</v>
      </c>
      <c r="B26" s="324" t="s">
        <v>377</v>
      </c>
      <c r="C26" s="329">
        <v>742461</v>
      </c>
      <c r="D26" s="329">
        <v>0</v>
      </c>
      <c r="E26" s="329">
        <v>817878</v>
      </c>
    </row>
    <row r="27" spans="1:5" ht="12.6" customHeight="1">
      <c r="A27" s="326" t="s">
        <v>378</v>
      </c>
      <c r="B27" s="327" t="s">
        <v>379</v>
      </c>
      <c r="C27" s="325">
        <v>0</v>
      </c>
      <c r="D27" s="325">
        <v>0</v>
      </c>
      <c r="E27" s="325">
        <v>0</v>
      </c>
    </row>
    <row r="28" spans="1:5" ht="12.6" customHeight="1">
      <c r="A28" s="326" t="s">
        <v>380</v>
      </c>
      <c r="B28" s="327" t="s">
        <v>381</v>
      </c>
      <c r="C28" s="325">
        <v>0</v>
      </c>
      <c r="D28" s="325">
        <v>0</v>
      </c>
      <c r="E28" s="325">
        <v>0</v>
      </c>
    </row>
    <row r="29" spans="1:5" ht="12.6" customHeight="1">
      <c r="A29" s="326" t="s">
        <v>382</v>
      </c>
      <c r="B29" s="327" t="s">
        <v>383</v>
      </c>
      <c r="C29" s="325">
        <v>0</v>
      </c>
      <c r="D29" s="325">
        <v>0</v>
      </c>
      <c r="E29" s="325">
        <v>0</v>
      </c>
    </row>
    <row r="30" spans="1:5" ht="12.6" customHeight="1">
      <c r="A30" s="326" t="s">
        <v>384</v>
      </c>
      <c r="B30" s="327" t="s">
        <v>385</v>
      </c>
      <c r="C30" s="325">
        <v>0</v>
      </c>
      <c r="D30" s="325">
        <v>0</v>
      </c>
      <c r="E30" s="325">
        <v>0</v>
      </c>
    </row>
    <row r="31" spans="1:5" ht="12.6" customHeight="1">
      <c r="A31" s="326" t="s">
        <v>386</v>
      </c>
      <c r="B31" s="327" t="s">
        <v>387</v>
      </c>
      <c r="C31" s="325">
        <v>0</v>
      </c>
      <c r="D31" s="325">
        <v>0</v>
      </c>
      <c r="E31" s="325">
        <v>0</v>
      </c>
    </row>
    <row r="32" spans="1:5" ht="12.6" customHeight="1">
      <c r="A32" s="323" t="s">
        <v>388</v>
      </c>
      <c r="B32" s="324" t="s">
        <v>389</v>
      </c>
      <c r="C32" s="329">
        <v>0</v>
      </c>
      <c r="D32" s="329">
        <v>0</v>
      </c>
      <c r="E32" s="329">
        <v>0</v>
      </c>
    </row>
    <row r="33" spans="1:5" ht="12.6" customHeight="1">
      <c r="A33" s="326" t="s">
        <v>390</v>
      </c>
      <c r="B33" s="327" t="s">
        <v>391</v>
      </c>
      <c r="C33" s="325">
        <v>0</v>
      </c>
      <c r="D33" s="325">
        <v>0</v>
      </c>
      <c r="E33" s="325">
        <v>0</v>
      </c>
    </row>
    <row r="34" spans="1:5" ht="12.6" customHeight="1">
      <c r="A34" s="326" t="s">
        <v>392</v>
      </c>
      <c r="B34" s="327" t="s">
        <v>393</v>
      </c>
      <c r="C34" s="325">
        <v>0</v>
      </c>
      <c r="D34" s="325">
        <v>0</v>
      </c>
      <c r="E34" s="325">
        <v>0</v>
      </c>
    </row>
    <row r="35" spans="1:5" ht="12.6" customHeight="1">
      <c r="A35" s="326" t="s">
        <v>394</v>
      </c>
      <c r="B35" s="327" t="s">
        <v>395</v>
      </c>
      <c r="C35" s="325">
        <v>0</v>
      </c>
      <c r="D35" s="325">
        <v>0</v>
      </c>
      <c r="E35" s="325">
        <v>0</v>
      </c>
    </row>
    <row r="36" spans="1:5" ht="12.6" customHeight="1">
      <c r="A36" s="326" t="s">
        <v>396</v>
      </c>
      <c r="B36" s="327" t="s">
        <v>397</v>
      </c>
      <c r="C36" s="325">
        <v>0</v>
      </c>
      <c r="D36" s="325">
        <v>0</v>
      </c>
      <c r="E36" s="325">
        <v>0</v>
      </c>
    </row>
    <row r="37" spans="1:5" ht="12.6" customHeight="1">
      <c r="A37" s="326" t="s">
        <v>398</v>
      </c>
      <c r="B37" s="327" t="s">
        <v>399</v>
      </c>
      <c r="C37" s="325">
        <v>0</v>
      </c>
      <c r="D37" s="325">
        <v>0</v>
      </c>
      <c r="E37" s="325">
        <v>0</v>
      </c>
    </row>
    <row r="38" spans="1:5" ht="12.6" customHeight="1">
      <c r="A38" s="326" t="s">
        <v>400</v>
      </c>
      <c r="B38" s="327" t="s">
        <v>401</v>
      </c>
      <c r="C38" s="325">
        <v>0</v>
      </c>
      <c r="D38" s="325">
        <v>0</v>
      </c>
      <c r="E38" s="325">
        <v>0</v>
      </c>
    </row>
    <row r="39" spans="1:5" ht="12.6" customHeight="1">
      <c r="A39" s="326" t="s">
        <v>402</v>
      </c>
      <c r="B39" s="327" t="s">
        <v>403</v>
      </c>
      <c r="C39" s="325">
        <v>0</v>
      </c>
      <c r="D39" s="325">
        <v>0</v>
      </c>
      <c r="E39" s="325">
        <v>0</v>
      </c>
    </row>
    <row r="40" spans="1:5" ht="12.6" customHeight="1">
      <c r="A40" s="323" t="s">
        <v>404</v>
      </c>
      <c r="B40" s="324" t="s">
        <v>405</v>
      </c>
      <c r="C40" s="329">
        <v>0</v>
      </c>
      <c r="D40" s="329">
        <v>0</v>
      </c>
      <c r="E40" s="329">
        <v>0</v>
      </c>
    </row>
    <row r="41" spans="1:5" ht="12.6" customHeight="1">
      <c r="A41" s="323" t="s">
        <v>406</v>
      </c>
      <c r="B41" s="324" t="s">
        <v>407</v>
      </c>
      <c r="C41" s="329">
        <v>0</v>
      </c>
      <c r="D41" s="329">
        <v>0</v>
      </c>
      <c r="E41" s="329">
        <v>0</v>
      </c>
    </row>
    <row r="42" spans="1:5" ht="12.6" customHeight="1">
      <c r="A42" s="326" t="s">
        <v>408</v>
      </c>
      <c r="B42" s="327" t="s">
        <v>409</v>
      </c>
      <c r="C42" s="325">
        <v>0</v>
      </c>
      <c r="D42" s="325">
        <v>0</v>
      </c>
      <c r="E42" s="325">
        <v>0</v>
      </c>
    </row>
    <row r="43" spans="1:5" ht="12.6" customHeight="1">
      <c r="A43" s="326" t="s">
        <v>410</v>
      </c>
      <c r="B43" s="327" t="s">
        <v>411</v>
      </c>
      <c r="C43" s="325">
        <v>15</v>
      </c>
      <c r="D43" s="325">
        <v>0</v>
      </c>
      <c r="E43" s="325">
        <v>164</v>
      </c>
    </row>
    <row r="44" spans="1:5" ht="12.6" customHeight="1">
      <c r="A44" s="326" t="s">
        <v>412</v>
      </c>
      <c r="B44" s="327" t="s">
        <v>413</v>
      </c>
      <c r="C44" s="325">
        <v>23257</v>
      </c>
      <c r="D44" s="325">
        <v>0</v>
      </c>
      <c r="E44" s="325">
        <v>23751</v>
      </c>
    </row>
    <row r="45" spans="1:5" ht="12.6" customHeight="1">
      <c r="A45" s="326" t="s">
        <v>414</v>
      </c>
      <c r="B45" s="327" t="s">
        <v>415</v>
      </c>
      <c r="C45" s="325">
        <v>0</v>
      </c>
      <c r="D45" s="325">
        <v>0</v>
      </c>
      <c r="E45" s="325">
        <v>0</v>
      </c>
    </row>
    <row r="46" spans="1:5" ht="12.6" customHeight="1">
      <c r="A46" s="326" t="s">
        <v>416</v>
      </c>
      <c r="B46" s="327" t="s">
        <v>417</v>
      </c>
      <c r="C46" s="325">
        <v>0</v>
      </c>
      <c r="D46" s="325">
        <v>0</v>
      </c>
      <c r="E46" s="325">
        <v>0</v>
      </c>
    </row>
    <row r="47" spans="1:5" ht="12.6" customHeight="1">
      <c r="A47" s="323" t="s">
        <v>418</v>
      </c>
      <c r="B47" s="324" t="s">
        <v>419</v>
      </c>
      <c r="C47" s="329">
        <v>23272</v>
      </c>
      <c r="D47" s="329">
        <v>0</v>
      </c>
      <c r="E47" s="329">
        <v>23915</v>
      </c>
    </row>
    <row r="48" spans="1:5" ht="12.6" customHeight="1">
      <c r="A48" s="326" t="s">
        <v>420</v>
      </c>
      <c r="B48" s="327" t="s">
        <v>421</v>
      </c>
      <c r="C48" s="325">
        <v>0</v>
      </c>
      <c r="D48" s="325">
        <v>0</v>
      </c>
      <c r="E48" s="325">
        <v>0</v>
      </c>
    </row>
    <row r="49" spans="1:5" ht="12.6" customHeight="1">
      <c r="A49" s="326" t="s">
        <v>422</v>
      </c>
      <c r="B49" s="327" t="s">
        <v>423</v>
      </c>
      <c r="C49" s="325">
        <v>0</v>
      </c>
      <c r="D49" s="325">
        <v>0</v>
      </c>
      <c r="E49" s="325">
        <v>0</v>
      </c>
    </row>
    <row r="50" spans="1:5" ht="12.6" customHeight="1">
      <c r="A50" s="326" t="s">
        <v>424</v>
      </c>
      <c r="B50" s="327" t="s">
        <v>425</v>
      </c>
      <c r="C50" s="325">
        <v>0</v>
      </c>
      <c r="D50" s="325">
        <v>0</v>
      </c>
      <c r="E50" s="325">
        <v>0</v>
      </c>
    </row>
    <row r="51" spans="1:5" ht="12.6" customHeight="1">
      <c r="A51" s="326" t="s">
        <v>426</v>
      </c>
      <c r="B51" s="327" t="s">
        <v>427</v>
      </c>
      <c r="C51" s="325">
        <v>0</v>
      </c>
      <c r="D51" s="325">
        <v>0</v>
      </c>
      <c r="E51" s="325">
        <v>0</v>
      </c>
    </row>
    <row r="52" spans="1:5" ht="12.6" customHeight="1">
      <c r="A52" s="326" t="s">
        <v>428</v>
      </c>
      <c r="B52" s="327" t="s">
        <v>429</v>
      </c>
      <c r="C52" s="325">
        <v>10470</v>
      </c>
      <c r="D52" s="325">
        <v>0</v>
      </c>
      <c r="E52" s="325">
        <v>10007</v>
      </c>
    </row>
    <row r="53" spans="1:5" ht="12.6" customHeight="1">
      <c r="A53" s="326" t="s">
        <v>430</v>
      </c>
      <c r="B53" s="327" t="s">
        <v>431</v>
      </c>
      <c r="C53" s="325">
        <v>85</v>
      </c>
      <c r="D53" s="325">
        <v>0</v>
      </c>
      <c r="E53" s="325">
        <v>1719</v>
      </c>
    </row>
    <row r="54" spans="1:5" ht="12.6" customHeight="1">
      <c r="A54" s="326" t="s">
        <v>432</v>
      </c>
      <c r="B54" s="327" t="s">
        <v>433</v>
      </c>
      <c r="C54" s="325">
        <v>0</v>
      </c>
      <c r="D54" s="325">
        <v>0</v>
      </c>
      <c r="E54" s="325">
        <v>0</v>
      </c>
    </row>
    <row r="55" spans="1:5" ht="12.6" customHeight="1">
      <c r="A55" s="326" t="s">
        <v>434</v>
      </c>
      <c r="B55" s="327" t="s">
        <v>435</v>
      </c>
      <c r="C55" s="325">
        <v>0</v>
      </c>
      <c r="D55" s="325">
        <v>0</v>
      </c>
      <c r="E55" s="325">
        <v>0</v>
      </c>
    </row>
    <row r="56" spans="1:5" ht="12.6" customHeight="1">
      <c r="A56" s="326" t="s">
        <v>436</v>
      </c>
      <c r="B56" s="327" t="s">
        <v>437</v>
      </c>
      <c r="C56" s="325">
        <v>150</v>
      </c>
      <c r="D56" s="325">
        <v>0</v>
      </c>
      <c r="E56" s="325">
        <v>150</v>
      </c>
    </row>
    <row r="57" spans="1:5" ht="12.6" customHeight="1">
      <c r="A57" s="326" t="s">
        <v>438</v>
      </c>
      <c r="B57" s="327" t="s">
        <v>439</v>
      </c>
      <c r="C57" s="325">
        <v>0</v>
      </c>
      <c r="D57" s="325">
        <v>0</v>
      </c>
      <c r="E57" s="325">
        <v>1043</v>
      </c>
    </row>
    <row r="58" spans="1:5" ht="12.6" customHeight="1">
      <c r="A58" s="326" t="s">
        <v>440</v>
      </c>
      <c r="B58" s="327" t="s">
        <v>441</v>
      </c>
      <c r="C58" s="325">
        <v>0</v>
      </c>
      <c r="D58" s="325">
        <v>0</v>
      </c>
      <c r="E58" s="325">
        <v>0</v>
      </c>
    </row>
    <row r="59" spans="1:5" ht="12.6" customHeight="1">
      <c r="A59" s="326" t="s">
        <v>442</v>
      </c>
      <c r="B59" s="327" t="s">
        <v>443</v>
      </c>
      <c r="C59" s="325">
        <v>0</v>
      </c>
      <c r="D59" s="325">
        <v>0</v>
      </c>
      <c r="E59" s="325">
        <v>0</v>
      </c>
    </row>
    <row r="60" spans="1:5" ht="12.6" customHeight="1">
      <c r="A60" s="326" t="s">
        <v>444</v>
      </c>
      <c r="B60" s="327" t="s">
        <v>445</v>
      </c>
      <c r="C60" s="325">
        <v>0</v>
      </c>
      <c r="D60" s="325">
        <v>0</v>
      </c>
      <c r="E60" s="325">
        <v>0</v>
      </c>
    </row>
    <row r="61" spans="1:5" ht="12.6" customHeight="1">
      <c r="A61" s="323" t="s">
        <v>446</v>
      </c>
      <c r="B61" s="324" t="s">
        <v>447</v>
      </c>
      <c r="C61" s="329">
        <v>10705</v>
      </c>
      <c r="D61" s="329">
        <v>0</v>
      </c>
      <c r="E61" s="329">
        <v>12919</v>
      </c>
    </row>
    <row r="62" spans="1:5" ht="12.6" customHeight="1">
      <c r="A62" s="326" t="s">
        <v>448</v>
      </c>
      <c r="B62" s="327" t="s">
        <v>449</v>
      </c>
      <c r="C62" s="325">
        <v>0</v>
      </c>
      <c r="D62" s="325">
        <v>0</v>
      </c>
      <c r="E62" s="325">
        <v>0</v>
      </c>
    </row>
    <row r="63" spans="1:5" ht="12.6" customHeight="1">
      <c r="A63" s="326" t="s">
        <v>450</v>
      </c>
      <c r="B63" s="327" t="s">
        <v>451</v>
      </c>
      <c r="C63" s="325">
        <v>0</v>
      </c>
      <c r="D63" s="325">
        <v>0</v>
      </c>
      <c r="E63" s="325">
        <v>0</v>
      </c>
    </row>
    <row r="64" spans="1:5" ht="12.6" customHeight="1">
      <c r="A64" s="326" t="s">
        <v>452</v>
      </c>
      <c r="B64" s="327" t="s">
        <v>453</v>
      </c>
      <c r="C64" s="325">
        <v>0</v>
      </c>
      <c r="D64" s="325">
        <v>0</v>
      </c>
      <c r="E64" s="325">
        <v>0</v>
      </c>
    </row>
    <row r="65" spans="1:5" ht="12.6" customHeight="1">
      <c r="A65" s="326" t="s">
        <v>454</v>
      </c>
      <c r="B65" s="327" t="s">
        <v>455</v>
      </c>
      <c r="C65" s="325">
        <v>0</v>
      </c>
      <c r="D65" s="325">
        <v>0</v>
      </c>
      <c r="E65" s="325">
        <v>0</v>
      </c>
    </row>
    <row r="66" spans="1:5" ht="12.6" customHeight="1">
      <c r="A66" s="326" t="s">
        <v>456</v>
      </c>
      <c r="B66" s="327" t="s">
        <v>457</v>
      </c>
      <c r="C66" s="325">
        <v>0</v>
      </c>
      <c r="D66" s="325">
        <v>0</v>
      </c>
      <c r="E66" s="325">
        <v>0</v>
      </c>
    </row>
    <row r="67" spans="1:5" ht="12.6" customHeight="1">
      <c r="A67" s="326" t="s">
        <v>458</v>
      </c>
      <c r="B67" s="327" t="s">
        <v>459</v>
      </c>
      <c r="C67" s="325">
        <v>0</v>
      </c>
      <c r="D67" s="325">
        <v>0</v>
      </c>
      <c r="E67" s="325">
        <v>0</v>
      </c>
    </row>
    <row r="68" spans="1:5" ht="12.6" customHeight="1">
      <c r="A68" s="326" t="s">
        <v>460</v>
      </c>
      <c r="B68" s="327" t="s">
        <v>461</v>
      </c>
      <c r="C68" s="325">
        <v>0</v>
      </c>
      <c r="D68" s="325">
        <v>0</v>
      </c>
      <c r="E68" s="325">
        <v>0</v>
      </c>
    </row>
    <row r="69" spans="1:5" ht="12.6" customHeight="1">
      <c r="A69" s="326" t="s">
        <v>462</v>
      </c>
      <c r="B69" s="327" t="s">
        <v>463</v>
      </c>
      <c r="C69" s="325">
        <v>0</v>
      </c>
      <c r="D69" s="325">
        <v>0</v>
      </c>
      <c r="E69" s="325">
        <v>0</v>
      </c>
    </row>
    <row r="70" spans="1:5" ht="12.6" customHeight="1">
      <c r="A70" s="326" t="s">
        <v>464</v>
      </c>
      <c r="B70" s="327" t="s">
        <v>465</v>
      </c>
      <c r="C70" s="325">
        <v>0</v>
      </c>
      <c r="D70" s="325">
        <v>0</v>
      </c>
      <c r="E70" s="325">
        <v>0</v>
      </c>
    </row>
    <row r="71" spans="1:5" ht="12.6" customHeight="1">
      <c r="A71" s="326" t="s">
        <v>466</v>
      </c>
      <c r="B71" s="327" t="s">
        <v>467</v>
      </c>
      <c r="C71" s="325">
        <v>0</v>
      </c>
      <c r="D71" s="325">
        <v>0</v>
      </c>
      <c r="E71" s="325">
        <v>0</v>
      </c>
    </row>
    <row r="72" spans="1:5" ht="12.6" customHeight="1">
      <c r="A72" s="326" t="s">
        <v>468</v>
      </c>
      <c r="B72" s="327" t="s">
        <v>469</v>
      </c>
      <c r="C72" s="325">
        <v>0</v>
      </c>
      <c r="D72" s="325">
        <v>0</v>
      </c>
      <c r="E72" s="325">
        <v>0</v>
      </c>
    </row>
    <row r="73" spans="1:5" ht="12.6" customHeight="1">
      <c r="A73" s="326" t="s">
        <v>470</v>
      </c>
      <c r="B73" s="327" t="s">
        <v>471</v>
      </c>
      <c r="C73" s="325">
        <v>0</v>
      </c>
      <c r="D73" s="325">
        <v>0</v>
      </c>
      <c r="E73" s="325">
        <v>0</v>
      </c>
    </row>
    <row r="74" spans="1:5" ht="12.6" customHeight="1">
      <c r="A74" s="326" t="s">
        <v>472</v>
      </c>
      <c r="B74" s="327" t="s">
        <v>473</v>
      </c>
      <c r="C74" s="325">
        <v>0</v>
      </c>
      <c r="D74" s="325">
        <v>0</v>
      </c>
      <c r="E74" s="325">
        <v>0</v>
      </c>
    </row>
    <row r="75" spans="1:5" ht="12.6" customHeight="1">
      <c r="A75" s="323" t="s">
        <v>474</v>
      </c>
      <c r="B75" s="324" t="s">
        <v>475</v>
      </c>
      <c r="C75" s="329">
        <v>0</v>
      </c>
      <c r="D75" s="329">
        <v>0</v>
      </c>
      <c r="E75" s="329">
        <v>0</v>
      </c>
    </row>
    <row r="76" spans="1:5" ht="12.6" customHeight="1">
      <c r="A76" s="326" t="s">
        <v>476</v>
      </c>
      <c r="B76" s="327" t="s">
        <v>477</v>
      </c>
      <c r="C76" s="325">
        <v>145</v>
      </c>
      <c r="D76" s="325">
        <v>0</v>
      </c>
      <c r="E76" s="325">
        <v>0</v>
      </c>
    </row>
    <row r="77" spans="1:5" ht="12.6" customHeight="1">
      <c r="A77" s="326" t="s">
        <v>478</v>
      </c>
      <c r="B77" s="327" t="s">
        <v>479</v>
      </c>
      <c r="C77" s="325">
        <v>0</v>
      </c>
      <c r="D77" s="325">
        <v>0</v>
      </c>
      <c r="E77" s="325">
        <v>0</v>
      </c>
    </row>
    <row r="78" spans="1:5" ht="12.6" customHeight="1">
      <c r="A78" s="326" t="s">
        <v>480</v>
      </c>
      <c r="B78" s="327" t="s">
        <v>481</v>
      </c>
      <c r="C78" s="325">
        <v>0</v>
      </c>
      <c r="D78" s="325">
        <v>0</v>
      </c>
      <c r="E78" s="325">
        <v>0</v>
      </c>
    </row>
    <row r="79" spans="1:5" ht="12.6" customHeight="1">
      <c r="A79" s="326" t="s">
        <v>482</v>
      </c>
      <c r="B79" s="327" t="s">
        <v>483</v>
      </c>
      <c r="C79" s="325">
        <v>0</v>
      </c>
      <c r="D79" s="325">
        <v>0</v>
      </c>
      <c r="E79" s="325">
        <v>0</v>
      </c>
    </row>
    <row r="80" spans="1:5" ht="12.6" customHeight="1">
      <c r="A80" s="326" t="s">
        <v>484</v>
      </c>
      <c r="B80" s="327" t="s">
        <v>485</v>
      </c>
      <c r="C80" s="325">
        <v>0</v>
      </c>
      <c r="D80" s="325">
        <v>0</v>
      </c>
      <c r="E80" s="325">
        <v>0</v>
      </c>
    </row>
    <row r="81" spans="1:5" ht="12.6" customHeight="1">
      <c r="A81" s="326" t="s">
        <v>486</v>
      </c>
      <c r="B81" s="327" t="s">
        <v>487</v>
      </c>
      <c r="C81" s="325">
        <v>0</v>
      </c>
      <c r="D81" s="325">
        <v>0</v>
      </c>
      <c r="E81" s="325">
        <v>0</v>
      </c>
    </row>
    <row r="82" spans="1:5" ht="12.6" customHeight="1">
      <c r="A82" s="326" t="s">
        <v>488</v>
      </c>
      <c r="B82" s="327" t="s">
        <v>489</v>
      </c>
      <c r="C82" s="325">
        <v>0</v>
      </c>
      <c r="D82" s="325">
        <v>0</v>
      </c>
      <c r="E82" s="325">
        <v>0</v>
      </c>
    </row>
    <row r="83" spans="1:5" ht="12.6" customHeight="1">
      <c r="A83" s="326" t="s">
        <v>490</v>
      </c>
      <c r="B83" s="327" t="s">
        <v>491</v>
      </c>
      <c r="C83" s="325">
        <v>0</v>
      </c>
      <c r="D83" s="325">
        <v>0</v>
      </c>
      <c r="E83" s="325">
        <v>0</v>
      </c>
    </row>
    <row r="84" spans="1:5" ht="12.6" customHeight="1">
      <c r="A84" s="326" t="s">
        <v>492</v>
      </c>
      <c r="B84" s="327" t="s">
        <v>493</v>
      </c>
      <c r="C84" s="325">
        <v>0</v>
      </c>
      <c r="D84" s="325">
        <v>0</v>
      </c>
      <c r="E84" s="325">
        <v>20</v>
      </c>
    </row>
    <row r="85" spans="1:5" ht="12.6" customHeight="1">
      <c r="A85" s="326" t="s">
        <v>494</v>
      </c>
      <c r="B85" s="327" t="s">
        <v>495</v>
      </c>
      <c r="C85" s="325">
        <v>0</v>
      </c>
      <c r="D85" s="325">
        <v>0</v>
      </c>
      <c r="E85" s="325">
        <v>0</v>
      </c>
    </row>
    <row r="86" spans="1:5" ht="12.6" customHeight="1">
      <c r="A86" s="326" t="s">
        <v>496</v>
      </c>
      <c r="B86" s="327" t="s">
        <v>497</v>
      </c>
      <c r="C86" s="325">
        <v>0</v>
      </c>
      <c r="D86" s="325">
        <v>0</v>
      </c>
      <c r="E86" s="325">
        <v>0</v>
      </c>
    </row>
    <row r="87" spans="1:5" ht="12.6" customHeight="1">
      <c r="A87" s="326" t="s">
        <v>498</v>
      </c>
      <c r="B87" s="327" t="s">
        <v>499</v>
      </c>
      <c r="C87" s="325">
        <v>0</v>
      </c>
      <c r="D87" s="325">
        <v>0</v>
      </c>
      <c r="E87" s="325">
        <v>0</v>
      </c>
    </row>
    <row r="88" spans="1:5" ht="12.6" customHeight="1">
      <c r="A88" s="323" t="s">
        <v>500</v>
      </c>
      <c r="B88" s="324" t="s">
        <v>501</v>
      </c>
      <c r="C88" s="329">
        <v>145</v>
      </c>
      <c r="D88" s="329">
        <v>0</v>
      </c>
      <c r="E88" s="329">
        <v>20</v>
      </c>
    </row>
    <row r="89" spans="1:5" ht="12.6" customHeight="1">
      <c r="A89" s="323" t="s">
        <v>502</v>
      </c>
      <c r="B89" s="324" t="s">
        <v>503</v>
      </c>
      <c r="C89" s="329">
        <v>10850</v>
      </c>
      <c r="D89" s="329">
        <v>0</v>
      </c>
      <c r="E89" s="329">
        <v>12939</v>
      </c>
    </row>
    <row r="90" spans="1:5" ht="12.6" customHeight="1">
      <c r="A90" s="323" t="s">
        <v>504</v>
      </c>
      <c r="B90" s="324" t="s">
        <v>505</v>
      </c>
      <c r="C90" s="329">
        <v>486</v>
      </c>
      <c r="D90" s="329">
        <v>0</v>
      </c>
      <c r="E90" s="329">
        <v>1265</v>
      </c>
    </row>
    <row r="91" spans="1:5" ht="12.6" customHeight="1">
      <c r="A91" s="326" t="s">
        <v>506</v>
      </c>
      <c r="B91" s="327" t="s">
        <v>507</v>
      </c>
      <c r="C91" s="325">
        <v>0</v>
      </c>
      <c r="D91" s="325">
        <v>0</v>
      </c>
      <c r="E91" s="325">
        <v>0</v>
      </c>
    </row>
    <row r="92" spans="1:5" ht="12.6" customHeight="1">
      <c r="A92" s="326" t="s">
        <v>508</v>
      </c>
      <c r="B92" s="327" t="s">
        <v>509</v>
      </c>
      <c r="C92" s="325">
        <v>0</v>
      </c>
      <c r="D92" s="325">
        <v>0</v>
      </c>
      <c r="E92" s="325">
        <v>0</v>
      </c>
    </row>
    <row r="93" spans="1:5" ht="12.6" customHeight="1">
      <c r="A93" s="326" t="s">
        <v>510</v>
      </c>
      <c r="B93" s="327" t="s">
        <v>511</v>
      </c>
      <c r="C93" s="325">
        <v>0</v>
      </c>
      <c r="D93" s="325">
        <v>0</v>
      </c>
      <c r="E93" s="325">
        <v>0</v>
      </c>
    </row>
    <row r="94" spans="1:5" ht="12.6" customHeight="1">
      <c r="A94" s="323" t="s">
        <v>512</v>
      </c>
      <c r="B94" s="324" t="s">
        <v>513</v>
      </c>
      <c r="C94" s="329">
        <v>0</v>
      </c>
      <c r="D94" s="329">
        <v>0</v>
      </c>
      <c r="E94" s="329">
        <v>0</v>
      </c>
    </row>
    <row r="95" spans="1:5" ht="12.6" customHeight="1">
      <c r="A95" s="323" t="s">
        <v>514</v>
      </c>
      <c r="B95" s="324" t="s">
        <v>515</v>
      </c>
      <c r="C95" s="329">
        <v>777069</v>
      </c>
      <c r="D95" s="329">
        <v>0</v>
      </c>
      <c r="E95" s="329">
        <v>855997</v>
      </c>
    </row>
    <row r="96" spans="1:5" ht="12.6" customHeight="1">
      <c r="A96" s="323" t="s">
        <v>338</v>
      </c>
      <c r="B96" s="324" t="s">
        <v>68</v>
      </c>
      <c r="C96" s="329">
        <v>0</v>
      </c>
      <c r="D96" s="329">
        <v>0</v>
      </c>
      <c r="E96" s="329">
        <v>0</v>
      </c>
    </row>
    <row r="97" spans="1:5" ht="12.6" customHeight="1">
      <c r="A97" s="326" t="s">
        <v>516</v>
      </c>
      <c r="B97" s="327" t="s">
        <v>517</v>
      </c>
      <c r="C97" s="325">
        <v>1018275</v>
      </c>
      <c r="D97" s="325">
        <v>0</v>
      </c>
      <c r="E97" s="325">
        <v>1018275</v>
      </c>
    </row>
    <row r="98" spans="1:5" ht="12.6" customHeight="1">
      <c r="A98" s="326" t="s">
        <v>518</v>
      </c>
      <c r="B98" s="327" t="s">
        <v>519</v>
      </c>
      <c r="C98" s="325">
        <v>0</v>
      </c>
      <c r="D98" s="325">
        <v>0</v>
      </c>
      <c r="E98" s="325">
        <v>76656</v>
      </c>
    </row>
    <row r="99" spans="1:5" ht="12.6" customHeight="1">
      <c r="A99" s="326" t="s">
        <v>520</v>
      </c>
      <c r="B99" s="327" t="s">
        <v>521</v>
      </c>
      <c r="C99" s="325">
        <v>14530</v>
      </c>
      <c r="D99" s="325">
        <v>0</v>
      </c>
      <c r="E99" s="325">
        <v>14530</v>
      </c>
    </row>
    <row r="100" spans="1:5" ht="12.6" customHeight="1">
      <c r="A100" s="326" t="s">
        <v>522</v>
      </c>
      <c r="B100" s="327" t="s">
        <v>523</v>
      </c>
      <c r="C100" s="325">
        <v>-243272</v>
      </c>
      <c r="D100" s="325">
        <v>0</v>
      </c>
      <c r="E100" s="325">
        <v>-259281</v>
      </c>
    </row>
    <row r="101" spans="1:5" ht="12.6" customHeight="1">
      <c r="A101" s="326" t="s">
        <v>524</v>
      </c>
      <c r="B101" s="327" t="s">
        <v>525</v>
      </c>
      <c r="C101" s="325">
        <v>0</v>
      </c>
      <c r="D101" s="325">
        <v>0</v>
      </c>
      <c r="E101" s="325">
        <v>0</v>
      </c>
    </row>
    <row r="102" spans="1:5" ht="12.6" customHeight="1">
      <c r="A102" s="326" t="s">
        <v>526</v>
      </c>
      <c r="B102" s="327" t="s">
        <v>527</v>
      </c>
      <c r="C102" s="325">
        <v>-16010</v>
      </c>
      <c r="D102" s="325">
        <v>0</v>
      </c>
      <c r="E102" s="325">
        <v>-976</v>
      </c>
    </row>
    <row r="103" spans="1:5" ht="12.6" customHeight="1">
      <c r="A103" s="323" t="s">
        <v>528</v>
      </c>
      <c r="B103" s="324" t="s">
        <v>529</v>
      </c>
      <c r="C103" s="329">
        <v>773523</v>
      </c>
      <c r="D103" s="329">
        <v>0</v>
      </c>
      <c r="E103" s="329">
        <v>849204</v>
      </c>
    </row>
    <row r="104" spans="1:5" ht="12.6" customHeight="1">
      <c r="A104" s="326" t="s">
        <v>530</v>
      </c>
      <c r="B104" s="327" t="s">
        <v>531</v>
      </c>
      <c r="C104" s="325">
        <v>0</v>
      </c>
      <c r="D104" s="325">
        <v>0</v>
      </c>
      <c r="E104" s="325">
        <v>0</v>
      </c>
    </row>
    <row r="105" spans="1:5" ht="12.6" customHeight="1">
      <c r="A105" s="326" t="s">
        <v>532</v>
      </c>
      <c r="B105" s="327" t="s">
        <v>533</v>
      </c>
      <c r="C105" s="325">
        <v>0</v>
      </c>
      <c r="D105" s="325">
        <v>0</v>
      </c>
      <c r="E105" s="325">
        <v>0</v>
      </c>
    </row>
    <row r="106" spans="1:5" ht="12.6" customHeight="1">
      <c r="A106" s="326" t="s">
        <v>534</v>
      </c>
      <c r="B106" s="327" t="s">
        <v>535</v>
      </c>
      <c r="C106" s="325">
        <v>184</v>
      </c>
      <c r="D106" s="325">
        <v>0</v>
      </c>
      <c r="E106" s="325">
        <v>171</v>
      </c>
    </row>
    <row r="107" spans="1:5" ht="12.6" customHeight="1">
      <c r="A107" s="326" t="s">
        <v>536</v>
      </c>
      <c r="B107" s="327" t="s">
        <v>537</v>
      </c>
      <c r="C107" s="325">
        <v>0</v>
      </c>
      <c r="D107" s="325">
        <v>0</v>
      </c>
      <c r="E107" s="325">
        <v>0</v>
      </c>
    </row>
    <row r="108" spans="1:5" ht="12.6" customHeight="1">
      <c r="A108" s="326" t="s">
        <v>538</v>
      </c>
      <c r="B108" s="327" t="s">
        <v>539</v>
      </c>
      <c r="C108" s="325">
        <v>155</v>
      </c>
      <c r="D108" s="325">
        <v>0</v>
      </c>
      <c r="E108" s="325">
        <v>155</v>
      </c>
    </row>
    <row r="109" spans="1:5" ht="12.6" customHeight="1">
      <c r="A109" s="326" t="s">
        <v>540</v>
      </c>
      <c r="B109" s="327" t="s">
        <v>541</v>
      </c>
      <c r="C109" s="325">
        <v>0</v>
      </c>
      <c r="D109" s="325">
        <v>0</v>
      </c>
      <c r="E109" s="325">
        <v>0</v>
      </c>
    </row>
    <row r="110" spans="1:5" ht="12.6" customHeight="1">
      <c r="A110" s="326" t="s">
        <v>542</v>
      </c>
      <c r="B110" s="327" t="s">
        <v>543</v>
      </c>
      <c r="C110" s="325">
        <v>0</v>
      </c>
      <c r="D110" s="325">
        <v>0</v>
      </c>
      <c r="E110" s="325">
        <v>0</v>
      </c>
    </row>
    <row r="111" spans="1:5" ht="12.6" customHeight="1">
      <c r="A111" s="326" t="s">
        <v>544</v>
      </c>
      <c r="B111" s="327" t="s">
        <v>545</v>
      </c>
      <c r="C111" s="325">
        <v>0</v>
      </c>
      <c r="D111" s="325">
        <v>0</v>
      </c>
      <c r="E111" s="325">
        <v>0</v>
      </c>
    </row>
    <row r="112" spans="1:5" ht="12.6" customHeight="1">
      <c r="A112" s="326" t="s">
        <v>546</v>
      </c>
      <c r="B112" s="327" t="s">
        <v>547</v>
      </c>
      <c r="C112" s="325">
        <v>0</v>
      </c>
      <c r="D112" s="325">
        <v>0</v>
      </c>
      <c r="E112" s="325">
        <v>0</v>
      </c>
    </row>
    <row r="113" spans="1:5" ht="12.6" customHeight="1">
      <c r="A113" s="326" t="s">
        <v>548</v>
      </c>
      <c r="B113" s="327" t="s">
        <v>549</v>
      </c>
      <c r="C113" s="325">
        <v>0</v>
      </c>
      <c r="D113" s="325">
        <v>0</v>
      </c>
      <c r="E113" s="325">
        <v>0</v>
      </c>
    </row>
    <row r="114" spans="1:5" ht="12.6" customHeight="1">
      <c r="A114" s="326" t="s">
        <v>550</v>
      </c>
      <c r="B114" s="327" t="s">
        <v>551</v>
      </c>
      <c r="C114" s="325">
        <v>0</v>
      </c>
      <c r="D114" s="325">
        <v>0</v>
      </c>
      <c r="E114" s="325">
        <v>0</v>
      </c>
    </row>
    <row r="115" spans="1:5" ht="12.6" customHeight="1">
      <c r="A115" s="326" t="s">
        <v>552</v>
      </c>
      <c r="B115" s="327" t="s">
        <v>553</v>
      </c>
      <c r="C115" s="325">
        <v>0</v>
      </c>
      <c r="D115" s="325">
        <v>0</v>
      </c>
      <c r="E115" s="325">
        <v>0</v>
      </c>
    </row>
    <row r="116" spans="1:5" ht="12.6" customHeight="1">
      <c r="A116" s="326" t="s">
        <v>554</v>
      </c>
      <c r="B116" s="327" t="s">
        <v>555</v>
      </c>
      <c r="C116" s="325">
        <v>0</v>
      </c>
      <c r="D116" s="325">
        <v>0</v>
      </c>
      <c r="E116" s="325">
        <v>0</v>
      </c>
    </row>
    <row r="117" spans="1:5" ht="12.6" customHeight="1">
      <c r="A117" s="326" t="s">
        <v>556</v>
      </c>
      <c r="B117" s="327" t="s">
        <v>557</v>
      </c>
      <c r="C117" s="325">
        <v>0</v>
      </c>
      <c r="D117" s="325">
        <v>0</v>
      </c>
      <c r="E117" s="325">
        <v>0</v>
      </c>
    </row>
    <row r="118" spans="1:5" ht="12.6" customHeight="1">
      <c r="A118" s="326" t="s">
        <v>558</v>
      </c>
      <c r="B118" s="327" t="s">
        <v>559</v>
      </c>
      <c r="C118" s="325">
        <v>0</v>
      </c>
      <c r="D118" s="325">
        <v>0</v>
      </c>
      <c r="E118" s="325">
        <v>0</v>
      </c>
    </row>
    <row r="119" spans="1:5" ht="12.6" customHeight="1">
      <c r="A119" s="326" t="s">
        <v>560</v>
      </c>
      <c r="B119" s="327" t="s">
        <v>561</v>
      </c>
      <c r="C119" s="325">
        <v>0</v>
      </c>
      <c r="D119" s="325">
        <v>0</v>
      </c>
      <c r="E119" s="325">
        <v>0</v>
      </c>
    </row>
    <row r="120" spans="1:5" ht="12.6" customHeight="1">
      <c r="A120" s="326" t="s">
        <v>562</v>
      </c>
      <c r="B120" s="327" t="s">
        <v>563</v>
      </c>
      <c r="C120" s="325">
        <v>0</v>
      </c>
      <c r="D120" s="325">
        <v>0</v>
      </c>
      <c r="E120" s="325">
        <v>0</v>
      </c>
    </row>
    <row r="121" spans="1:5" ht="12.6" customHeight="1">
      <c r="A121" s="326" t="s">
        <v>564</v>
      </c>
      <c r="B121" s="327" t="s">
        <v>565</v>
      </c>
      <c r="C121" s="325">
        <v>0</v>
      </c>
      <c r="D121" s="325">
        <v>0</v>
      </c>
      <c r="E121" s="325">
        <v>0</v>
      </c>
    </row>
    <row r="122" spans="1:5" ht="12.6" customHeight="1">
      <c r="A122" s="326" t="s">
        <v>566</v>
      </c>
      <c r="B122" s="327" t="s">
        <v>567</v>
      </c>
      <c r="C122" s="325">
        <v>0</v>
      </c>
      <c r="D122" s="325">
        <v>0</v>
      </c>
      <c r="E122" s="325">
        <v>0</v>
      </c>
    </row>
    <row r="123" spans="1:5" ht="12.6" customHeight="1">
      <c r="A123" s="323" t="s">
        <v>568</v>
      </c>
      <c r="B123" s="324" t="s">
        <v>569</v>
      </c>
      <c r="C123" s="329">
        <v>339</v>
      </c>
      <c r="D123" s="329">
        <v>0</v>
      </c>
      <c r="E123" s="329">
        <v>326</v>
      </c>
    </row>
    <row r="124" spans="1:5" ht="12.6" customHeight="1">
      <c r="A124" s="326" t="s">
        <v>570</v>
      </c>
      <c r="B124" s="327" t="s">
        <v>571</v>
      </c>
      <c r="C124" s="325">
        <v>0</v>
      </c>
      <c r="D124" s="325">
        <v>0</v>
      </c>
      <c r="E124" s="325">
        <v>0</v>
      </c>
    </row>
    <row r="125" spans="1:5" ht="12.6" customHeight="1">
      <c r="A125" s="326" t="s">
        <v>572</v>
      </c>
      <c r="B125" s="327" t="s">
        <v>573</v>
      </c>
      <c r="C125" s="325">
        <v>0</v>
      </c>
      <c r="D125" s="325">
        <v>0</v>
      </c>
      <c r="E125" s="325">
        <v>0</v>
      </c>
    </row>
    <row r="126" spans="1:5" ht="12.6" customHeight="1">
      <c r="A126" s="326" t="s">
        <v>574</v>
      </c>
      <c r="B126" s="327" t="s">
        <v>575</v>
      </c>
      <c r="C126" s="325">
        <v>0</v>
      </c>
      <c r="D126" s="325">
        <v>0</v>
      </c>
      <c r="E126" s="325">
        <v>759</v>
      </c>
    </row>
    <row r="127" spans="1:5" ht="12.6" customHeight="1">
      <c r="A127" s="326" t="s">
        <v>576</v>
      </c>
      <c r="B127" s="327" t="s">
        <v>577</v>
      </c>
      <c r="C127" s="325">
        <v>0</v>
      </c>
      <c r="D127" s="325">
        <v>0</v>
      </c>
      <c r="E127" s="325">
        <v>0</v>
      </c>
    </row>
    <row r="128" spans="1:5" ht="12.6" customHeight="1">
      <c r="A128" s="326" t="s">
        <v>578</v>
      </c>
      <c r="B128" s="327" t="s">
        <v>579</v>
      </c>
      <c r="C128" s="325">
        <v>0</v>
      </c>
      <c r="D128" s="325">
        <v>0</v>
      </c>
      <c r="E128" s="325">
        <v>0</v>
      </c>
    </row>
    <row r="129" spans="1:5" ht="12.6" customHeight="1">
      <c r="A129" s="326" t="s">
        <v>580</v>
      </c>
      <c r="B129" s="327" t="s">
        <v>581</v>
      </c>
      <c r="C129" s="325">
        <v>0</v>
      </c>
      <c r="D129" s="325">
        <v>0</v>
      </c>
      <c r="E129" s="325">
        <v>0</v>
      </c>
    </row>
    <row r="130" spans="1:5" ht="12.6" customHeight="1">
      <c r="A130" s="326" t="s">
        <v>582</v>
      </c>
      <c r="B130" s="327" t="s">
        <v>583</v>
      </c>
      <c r="C130" s="325">
        <v>0</v>
      </c>
      <c r="D130" s="325">
        <v>0</v>
      </c>
      <c r="E130" s="325">
        <v>0</v>
      </c>
    </row>
    <row r="131" spans="1:5" ht="12.6" customHeight="1">
      <c r="A131" s="326" t="s">
        <v>584</v>
      </c>
      <c r="B131" s="327" t="s">
        <v>585</v>
      </c>
      <c r="C131" s="325">
        <v>0</v>
      </c>
      <c r="D131" s="325">
        <v>0</v>
      </c>
      <c r="E131" s="325">
        <v>0</v>
      </c>
    </row>
    <row r="132" spans="1:5" ht="12.6" customHeight="1">
      <c r="A132" s="326" t="s">
        <v>586</v>
      </c>
      <c r="B132" s="327" t="s">
        <v>587</v>
      </c>
      <c r="C132" s="325">
        <v>0</v>
      </c>
      <c r="D132" s="325">
        <v>0</v>
      </c>
      <c r="E132" s="325">
        <v>0</v>
      </c>
    </row>
    <row r="133" spans="1:5" ht="12.6" customHeight="1">
      <c r="A133" s="326" t="s">
        <v>588</v>
      </c>
      <c r="B133" s="327" t="s">
        <v>589</v>
      </c>
      <c r="C133" s="325">
        <v>0</v>
      </c>
      <c r="D133" s="325">
        <v>0</v>
      </c>
      <c r="E133" s="325">
        <v>0</v>
      </c>
    </row>
    <row r="134" spans="1:5" ht="12.6" customHeight="1">
      <c r="A134" s="326" t="s">
        <v>590</v>
      </c>
      <c r="B134" s="327" t="s">
        <v>591</v>
      </c>
      <c r="C134" s="325">
        <v>1425</v>
      </c>
      <c r="D134" s="325">
        <v>0</v>
      </c>
      <c r="E134" s="325">
        <v>1583</v>
      </c>
    </row>
    <row r="135" spans="1:5" ht="12.6" customHeight="1">
      <c r="A135" s="326" t="s">
        <v>592</v>
      </c>
      <c r="B135" s="327" t="s">
        <v>593</v>
      </c>
      <c r="C135" s="325">
        <v>0</v>
      </c>
      <c r="D135" s="325">
        <v>0</v>
      </c>
      <c r="E135" s="325">
        <v>0</v>
      </c>
    </row>
    <row r="136" spans="1:5" ht="12.6" customHeight="1">
      <c r="A136" s="326" t="s">
        <v>594</v>
      </c>
      <c r="B136" s="327" t="s">
        <v>595</v>
      </c>
      <c r="C136" s="325">
        <v>0</v>
      </c>
      <c r="D136" s="325">
        <v>0</v>
      </c>
      <c r="E136" s="325">
        <v>0</v>
      </c>
    </row>
    <row r="137" spans="1:5" ht="12.6" customHeight="1">
      <c r="A137" s="326" t="s">
        <v>596</v>
      </c>
      <c r="B137" s="327" t="s">
        <v>597</v>
      </c>
      <c r="C137" s="325">
        <v>0</v>
      </c>
      <c r="D137" s="325">
        <v>0</v>
      </c>
      <c r="E137" s="325">
        <v>0</v>
      </c>
    </row>
    <row r="138" spans="1:5" ht="12.6" customHeight="1">
      <c r="A138" s="326" t="s">
        <v>598</v>
      </c>
      <c r="B138" s="327" t="s">
        <v>599</v>
      </c>
      <c r="C138" s="325">
        <v>0</v>
      </c>
      <c r="D138" s="325">
        <v>0</v>
      </c>
      <c r="E138" s="325">
        <v>0</v>
      </c>
    </row>
    <row r="139" spans="1:5" ht="12.6" customHeight="1">
      <c r="A139" s="326" t="s">
        <v>600</v>
      </c>
      <c r="B139" s="327" t="s">
        <v>601</v>
      </c>
      <c r="C139" s="325">
        <v>0</v>
      </c>
      <c r="D139" s="325">
        <v>0</v>
      </c>
      <c r="E139" s="325">
        <v>0</v>
      </c>
    </row>
    <row r="140" spans="1:5" ht="12.6" customHeight="1">
      <c r="A140" s="326" t="s">
        <v>602</v>
      </c>
      <c r="B140" s="327" t="s">
        <v>603</v>
      </c>
      <c r="C140" s="325">
        <v>0</v>
      </c>
      <c r="D140" s="325">
        <v>0</v>
      </c>
      <c r="E140" s="325">
        <v>0</v>
      </c>
    </row>
    <row r="141" spans="1:5" ht="12.6" customHeight="1">
      <c r="A141" s="326" t="s">
        <v>604</v>
      </c>
      <c r="B141" s="327" t="s">
        <v>605</v>
      </c>
      <c r="C141" s="325">
        <v>0</v>
      </c>
      <c r="D141" s="325">
        <v>0</v>
      </c>
      <c r="E141" s="325">
        <v>0</v>
      </c>
    </row>
    <row r="142" spans="1:5" ht="12.6" customHeight="1">
      <c r="A142" s="326" t="s">
        <v>606</v>
      </c>
      <c r="B142" s="327" t="s">
        <v>607</v>
      </c>
      <c r="C142" s="325">
        <v>0</v>
      </c>
      <c r="D142" s="325">
        <v>0</v>
      </c>
      <c r="E142" s="325">
        <v>0</v>
      </c>
    </row>
    <row r="143" spans="1:5" ht="12.6" customHeight="1">
      <c r="A143" s="323" t="s">
        <v>608</v>
      </c>
      <c r="B143" s="324" t="s">
        <v>609</v>
      </c>
      <c r="C143" s="329">
        <v>1425</v>
      </c>
      <c r="D143" s="329">
        <v>0</v>
      </c>
      <c r="E143" s="329">
        <v>2342</v>
      </c>
    </row>
    <row r="144" spans="1:5" ht="12.6" customHeight="1">
      <c r="A144" s="326" t="s">
        <v>610</v>
      </c>
      <c r="B144" s="327" t="s">
        <v>611</v>
      </c>
      <c r="C144" s="325">
        <v>1613</v>
      </c>
      <c r="D144" s="325">
        <v>0</v>
      </c>
      <c r="E144" s="325">
        <v>1728</v>
      </c>
    </row>
    <row r="145" spans="1:5" ht="12.6" customHeight="1">
      <c r="A145" s="326" t="s">
        <v>612</v>
      </c>
      <c r="B145" s="327" t="s">
        <v>613</v>
      </c>
      <c r="C145" s="325">
        <v>0</v>
      </c>
      <c r="D145" s="325">
        <v>0</v>
      </c>
      <c r="E145" s="325">
        <v>0</v>
      </c>
    </row>
    <row r="146" spans="1:5" ht="12.6" customHeight="1">
      <c r="A146" s="326" t="s">
        <v>614</v>
      </c>
      <c r="B146" s="327" t="s">
        <v>615</v>
      </c>
      <c r="C146" s="325">
        <v>169</v>
      </c>
      <c r="D146" s="325">
        <v>0</v>
      </c>
      <c r="E146" s="325">
        <v>72</v>
      </c>
    </row>
    <row r="147" spans="1:5" ht="12.6" customHeight="1">
      <c r="A147" s="326" t="s">
        <v>616</v>
      </c>
      <c r="B147" s="327" t="s">
        <v>617</v>
      </c>
      <c r="C147" s="325">
        <v>0</v>
      </c>
      <c r="D147" s="325">
        <v>0</v>
      </c>
      <c r="E147" s="325">
        <v>0</v>
      </c>
    </row>
    <row r="148" spans="1:5" ht="12.6" customHeight="1">
      <c r="A148" s="326" t="s">
        <v>618</v>
      </c>
      <c r="B148" s="327" t="s">
        <v>619</v>
      </c>
      <c r="C148" s="325">
        <v>0</v>
      </c>
      <c r="D148" s="325">
        <v>0</v>
      </c>
      <c r="E148" s="325">
        <v>0</v>
      </c>
    </row>
    <row r="149" spans="1:5" ht="12.6" customHeight="1">
      <c r="A149" s="326" t="s">
        <v>620</v>
      </c>
      <c r="B149" s="327" t="s">
        <v>621</v>
      </c>
      <c r="C149" s="325">
        <v>0</v>
      </c>
      <c r="D149" s="325">
        <v>0</v>
      </c>
      <c r="E149" s="325">
        <v>0</v>
      </c>
    </row>
    <row r="150" spans="1:5" ht="12.6" customHeight="1">
      <c r="A150" s="326" t="s">
        <v>622</v>
      </c>
      <c r="B150" s="327" t="s">
        <v>623</v>
      </c>
      <c r="C150" s="325">
        <v>0</v>
      </c>
      <c r="D150" s="325">
        <v>0</v>
      </c>
      <c r="E150" s="325">
        <v>0</v>
      </c>
    </row>
    <row r="151" spans="1:5" ht="12.6" customHeight="1">
      <c r="A151" s="326" t="s">
        <v>624</v>
      </c>
      <c r="B151" s="327" t="s">
        <v>625</v>
      </c>
      <c r="C151" s="325">
        <v>1782</v>
      </c>
      <c r="D151" s="325">
        <v>0</v>
      </c>
      <c r="E151" s="325">
        <v>1800</v>
      </c>
    </row>
    <row r="152" spans="1:5" ht="12.6" customHeight="1">
      <c r="A152" s="323" t="s">
        <v>626</v>
      </c>
      <c r="B152" s="324" t="s">
        <v>627</v>
      </c>
      <c r="C152" s="329">
        <v>3546</v>
      </c>
      <c r="D152" s="329">
        <v>0</v>
      </c>
      <c r="E152" s="329">
        <v>4468</v>
      </c>
    </row>
    <row r="153" spans="1:5" ht="12.6" customHeight="1">
      <c r="A153" s="323" t="s">
        <v>628</v>
      </c>
      <c r="B153" s="324" t="s">
        <v>629</v>
      </c>
      <c r="C153" s="329">
        <v>0</v>
      </c>
      <c r="D153" s="329">
        <v>0</v>
      </c>
      <c r="E153" s="329">
        <v>0</v>
      </c>
    </row>
    <row r="154" spans="1:5" ht="12.6" customHeight="1">
      <c r="A154" s="323" t="s">
        <v>630</v>
      </c>
      <c r="B154" s="324" t="s">
        <v>631</v>
      </c>
      <c r="C154" s="329">
        <v>0</v>
      </c>
      <c r="D154" s="329">
        <v>0</v>
      </c>
      <c r="E154" s="329">
        <v>0</v>
      </c>
    </row>
    <row r="155" spans="1:5" ht="12.6" customHeight="1">
      <c r="A155" s="326" t="s">
        <v>632</v>
      </c>
      <c r="B155" s="327" t="s">
        <v>633</v>
      </c>
      <c r="C155" s="325">
        <v>0</v>
      </c>
      <c r="D155" s="325">
        <v>0</v>
      </c>
      <c r="E155" s="325">
        <v>0</v>
      </c>
    </row>
    <row r="156" spans="1:5" ht="12.6" customHeight="1">
      <c r="A156" s="326" t="s">
        <v>634</v>
      </c>
      <c r="B156" s="327" t="s">
        <v>635</v>
      </c>
      <c r="C156" s="325">
        <v>0</v>
      </c>
      <c r="D156" s="325">
        <v>0</v>
      </c>
      <c r="E156" s="325">
        <v>2325</v>
      </c>
    </row>
    <row r="157" spans="1:5" ht="12.6" customHeight="1">
      <c r="A157" s="326" t="s">
        <v>636</v>
      </c>
      <c r="B157" s="327" t="s">
        <v>637</v>
      </c>
      <c r="C157" s="325">
        <v>0</v>
      </c>
      <c r="D157" s="325">
        <v>0</v>
      </c>
      <c r="E157" s="325">
        <v>0</v>
      </c>
    </row>
    <row r="158" spans="1:5" ht="12.6" customHeight="1">
      <c r="A158" s="323" t="s">
        <v>638</v>
      </c>
      <c r="B158" s="324" t="s">
        <v>639</v>
      </c>
      <c r="C158" s="329">
        <v>0</v>
      </c>
      <c r="D158" s="329">
        <v>0</v>
      </c>
      <c r="E158" s="329">
        <v>2325</v>
      </c>
    </row>
    <row r="159" spans="1:5" ht="12.6" customHeight="1">
      <c r="A159" s="323" t="s">
        <v>640</v>
      </c>
      <c r="B159" s="324" t="s">
        <v>641</v>
      </c>
      <c r="C159" s="329">
        <v>777069</v>
      </c>
      <c r="D159" s="329">
        <v>0</v>
      </c>
      <c r="E159" s="329">
        <v>855997</v>
      </c>
    </row>
    <row r="160" spans="1:5">
      <c r="A160" s="315"/>
      <c r="B160" s="315"/>
      <c r="C160" s="315"/>
      <c r="D160" s="315"/>
      <c r="E160" s="315"/>
    </row>
  </sheetData>
  <mergeCells count="1">
    <mergeCell ref="A1:E1"/>
  </mergeCells>
  <phoneticPr fontId="25" type="noConversion"/>
  <pageMargins left="0.7" right="0.7" top="0.75" bottom="0.75" header="0.3" footer="0.3"/>
  <pageSetup paperSize="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92D050"/>
  </sheetPr>
  <dimension ref="A1:C13"/>
  <sheetViews>
    <sheetView zoomScaleNormal="100" workbookViewId="0">
      <selection activeCell="A3" sqref="A3:C3"/>
    </sheetView>
  </sheetViews>
  <sheetFormatPr defaultRowHeight="12.75"/>
  <cols>
    <col min="1" max="1" width="7.6640625" style="7" customWidth="1"/>
    <col min="2" max="2" width="60.83203125" style="7" customWidth="1"/>
    <col min="3" max="3" width="25.6640625" style="7" customWidth="1"/>
    <col min="4" max="16384" width="9.33203125" style="7"/>
  </cols>
  <sheetData>
    <row r="1" spans="1:3" ht="15">
      <c r="C1" s="71" t="str">
        <f ca="1">+CONCATENATE("3. sz. tájékoztató tábla a ……./",LEFT(ÖSSZEFÜGGÉSEK!A4,4)+1,".(………)  önkormányzati rendelethez")</f>
        <v>3. sz. tájékoztató tábla a ……./2016.(………)  önkormányzati rendelethez</v>
      </c>
    </row>
    <row r="2" spans="1:3" ht="14.25">
      <c r="A2" s="72"/>
      <c r="B2" s="72"/>
      <c r="C2" s="72"/>
    </row>
    <row r="3" spans="1:3" ht="33.75" customHeight="1">
      <c r="A3" s="361" t="s">
        <v>69</v>
      </c>
      <c r="B3" s="361"/>
      <c r="C3" s="361"/>
    </row>
    <row r="4" spans="1:3" ht="13.5" thickBot="1">
      <c r="C4" s="73"/>
    </row>
    <row r="5" spans="1:3" s="77" customFormat="1" ht="43.5" customHeight="1" thickBot="1">
      <c r="A5" s="74" t="s">
        <v>645</v>
      </c>
      <c r="B5" s="75" t="s">
        <v>692</v>
      </c>
      <c r="C5" s="76" t="s">
        <v>70</v>
      </c>
    </row>
    <row r="6" spans="1:3" ht="28.5" customHeight="1">
      <c r="A6" s="78" t="s">
        <v>647</v>
      </c>
      <c r="B6" s="79" t="str">
        <f ca="1">+CONCATENATE("Pénzkészlet ",LEFT(ÖSSZEFÜGGÉSEK!A4,4),". január 1-jén",CHAR(10),"ebből:")</f>
        <v>Pénzkészlet 2015. január 1-jén
ebből:</v>
      </c>
      <c r="C6" s="80">
        <f>C7+C8</f>
        <v>0</v>
      </c>
    </row>
    <row r="7" spans="1:3" ht="18" customHeight="1">
      <c r="A7" s="81" t="s">
        <v>648</v>
      </c>
      <c r="B7" s="82" t="s">
        <v>71</v>
      </c>
      <c r="C7" s="83"/>
    </row>
    <row r="8" spans="1:3" ht="18" customHeight="1">
      <c r="A8" s="81" t="s">
        <v>649</v>
      </c>
      <c r="B8" s="82" t="s">
        <v>72</v>
      </c>
      <c r="C8" s="83"/>
    </row>
    <row r="9" spans="1:3" ht="18" customHeight="1">
      <c r="A9" s="81" t="s">
        <v>650</v>
      </c>
      <c r="B9" s="84" t="s">
        <v>73</v>
      </c>
      <c r="C9" s="83"/>
    </row>
    <row r="10" spans="1:3" ht="18" customHeight="1" thickBot="1">
      <c r="A10" s="85" t="s">
        <v>651</v>
      </c>
      <c r="B10" s="86" t="s">
        <v>74</v>
      </c>
      <c r="C10" s="87"/>
    </row>
    <row r="11" spans="1:3" ht="25.5" customHeight="1">
      <c r="A11" s="88" t="s">
        <v>652</v>
      </c>
      <c r="B11" s="89" t="str">
        <f ca="1">+CONCATENATE("Záró pénzkészlet ",LEFT(ÖSSZEFÜGGÉSEK!A4,4),". december 31-én",CHAR(10),"ebből:")</f>
        <v>Záró pénzkészlet 2015. december 31-én
ebből:</v>
      </c>
      <c r="C11" s="90">
        <f>C6+C9-C10</f>
        <v>0</v>
      </c>
    </row>
    <row r="12" spans="1:3" ht="18" customHeight="1">
      <c r="A12" s="81" t="s">
        <v>653</v>
      </c>
      <c r="B12" s="82" t="s">
        <v>71</v>
      </c>
      <c r="C12" s="83"/>
    </row>
    <row r="13" spans="1:3" ht="18" customHeight="1" thickBot="1">
      <c r="A13" s="91" t="s">
        <v>654</v>
      </c>
      <c r="B13" s="92" t="s">
        <v>72</v>
      </c>
      <c r="C13" s="93"/>
    </row>
  </sheetData>
  <mergeCells count="1">
    <mergeCell ref="A3:C3"/>
  </mergeCells>
  <phoneticPr fontId="25" type="noConversion"/>
  <conditionalFormatting sqref="C11">
    <cfRule type="cellIs" dxfId="0" priority="1" stopIfTrue="1" operator="notEqual">
      <formula>SUM(C12:C13)</formula>
    </cfRule>
  </conditionalFormatting>
  <printOptions horizontalCentered="1"/>
  <pageMargins left="0.78740157480314965" right="0.78740157480314965" top="0.98425196850393704" bottom="0.98425196850393704" header="0.78740157480314965" footer="0.78740157480314965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Munka2">
    <tabColor rgb="FF92D050"/>
  </sheetPr>
  <dimension ref="A1:I160"/>
  <sheetViews>
    <sheetView view="pageLayout" zoomScaleNormal="130" zoomScaleSheetLayoutView="100" workbookViewId="0">
      <selection activeCell="E4" sqref="E4"/>
    </sheetView>
  </sheetViews>
  <sheetFormatPr defaultRowHeight="15.75"/>
  <cols>
    <col min="1" max="1" width="9.5" style="153" customWidth="1"/>
    <col min="2" max="2" width="60.83203125" style="153" customWidth="1"/>
    <col min="3" max="5" width="15.83203125" style="154" customWidth="1"/>
    <col min="6" max="16384" width="9.33203125" style="164"/>
  </cols>
  <sheetData>
    <row r="1" spans="1:5" ht="15.95" customHeight="1">
      <c r="A1" s="331" t="s">
        <v>644</v>
      </c>
      <c r="B1" s="331"/>
      <c r="C1" s="331"/>
      <c r="D1" s="331"/>
      <c r="E1" s="331"/>
    </row>
    <row r="2" spans="1:5" ht="15.95" customHeight="1" thickBot="1">
      <c r="A2" s="28" t="s">
        <v>736</v>
      </c>
      <c r="B2" s="28"/>
      <c r="C2" s="151"/>
      <c r="D2" s="151"/>
      <c r="E2" s="151" t="s">
        <v>34</v>
      </c>
    </row>
    <row r="3" spans="1:5" ht="15.95" customHeight="1">
      <c r="A3" s="332" t="s">
        <v>699</v>
      </c>
      <c r="B3" s="334" t="s">
        <v>646</v>
      </c>
      <c r="C3" s="336" t="str">
        <f ca="1">+CONCATENATE(LEFT(ÖSSZEFÜGGÉSEK!A4,4),". évi")</f>
        <v>2015. évi</v>
      </c>
      <c r="D3" s="336"/>
      <c r="E3" s="337"/>
    </row>
    <row r="4" spans="1:5" ht="38.1" customHeight="1" thickBot="1">
      <c r="A4" s="333"/>
      <c r="B4" s="335"/>
      <c r="C4" s="30" t="s">
        <v>56</v>
      </c>
      <c r="D4" s="30" t="s">
        <v>57</v>
      </c>
      <c r="E4" s="31" t="s">
        <v>58</v>
      </c>
    </row>
    <row r="5" spans="1:5" s="165" customFormat="1" ht="12" customHeight="1" thickBot="1">
      <c r="A5" s="129" t="s">
        <v>191</v>
      </c>
      <c r="B5" s="130" t="s">
        <v>192</v>
      </c>
      <c r="C5" s="130" t="s">
        <v>193</v>
      </c>
      <c r="D5" s="130" t="s">
        <v>194</v>
      </c>
      <c r="E5" s="178" t="s">
        <v>195</v>
      </c>
    </row>
    <row r="6" spans="1:5" s="166" customFormat="1" ht="12" customHeight="1" thickBot="1">
      <c r="A6" s="124" t="s">
        <v>647</v>
      </c>
      <c r="B6" s="125" t="s">
        <v>75</v>
      </c>
      <c r="C6" s="156">
        <v>47841</v>
      </c>
      <c r="D6" s="156">
        <v>60953</v>
      </c>
      <c r="E6" s="139">
        <v>60953</v>
      </c>
    </row>
    <row r="7" spans="1:5" s="166" customFormat="1" ht="12" customHeight="1">
      <c r="A7" s="119" t="s">
        <v>711</v>
      </c>
      <c r="B7" s="167" t="s">
        <v>76</v>
      </c>
      <c r="C7" s="158">
        <v>7812</v>
      </c>
      <c r="D7" s="158">
        <v>7838</v>
      </c>
      <c r="E7" s="141">
        <v>7838</v>
      </c>
    </row>
    <row r="8" spans="1:5" s="166" customFormat="1" ht="12" customHeight="1">
      <c r="A8" s="118" t="s">
        <v>712</v>
      </c>
      <c r="B8" s="168" t="s">
        <v>77</v>
      </c>
      <c r="C8" s="157">
        <v>24786</v>
      </c>
      <c r="D8" s="157">
        <v>25484</v>
      </c>
      <c r="E8" s="140">
        <v>25484</v>
      </c>
    </row>
    <row r="9" spans="1:5" s="166" customFormat="1" ht="12" customHeight="1">
      <c r="A9" s="118" t="s">
        <v>713</v>
      </c>
      <c r="B9" s="168" t="s">
        <v>78</v>
      </c>
      <c r="C9" s="157">
        <v>14043</v>
      </c>
      <c r="D9" s="157">
        <v>14430</v>
      </c>
      <c r="E9" s="140">
        <v>14430</v>
      </c>
    </row>
    <row r="10" spans="1:5" s="166" customFormat="1" ht="12" customHeight="1">
      <c r="A10" s="118" t="s">
        <v>714</v>
      </c>
      <c r="B10" s="168" t="s">
        <v>79</v>
      </c>
      <c r="C10" s="157">
        <v>1200</v>
      </c>
      <c r="D10" s="157">
        <v>1200</v>
      </c>
      <c r="E10" s="140">
        <v>1200</v>
      </c>
    </row>
    <row r="11" spans="1:5" s="166" customFormat="1" ht="12" customHeight="1" thickBot="1">
      <c r="A11" s="118" t="s">
        <v>732</v>
      </c>
      <c r="B11" s="168" t="s">
        <v>753</v>
      </c>
      <c r="C11" s="157"/>
      <c r="D11" s="157">
        <v>12001</v>
      </c>
      <c r="E11" s="140">
        <v>12001</v>
      </c>
    </row>
    <row r="12" spans="1:5" s="166" customFormat="1" ht="12" customHeight="1" thickBot="1">
      <c r="A12" s="124" t="s">
        <v>648</v>
      </c>
      <c r="B12" s="146" t="s">
        <v>82</v>
      </c>
      <c r="C12" s="156">
        <f>SUM(C13:C17)</f>
        <v>8950</v>
      </c>
      <c r="D12" s="156">
        <f>SUM(D13:D17)</f>
        <v>12839</v>
      </c>
      <c r="E12" s="139">
        <f>SUM(E13:E17)</f>
        <v>12839</v>
      </c>
    </row>
    <row r="13" spans="1:5" s="166" customFormat="1" ht="12" customHeight="1">
      <c r="A13" s="119" t="s">
        <v>717</v>
      </c>
      <c r="B13" s="167" t="s">
        <v>83</v>
      </c>
      <c r="C13" s="158"/>
      <c r="D13" s="158"/>
      <c r="E13" s="141"/>
    </row>
    <row r="14" spans="1:5" s="166" customFormat="1" ht="12" customHeight="1">
      <c r="A14" s="118" t="s">
        <v>718</v>
      </c>
      <c r="B14" s="168" t="s">
        <v>84</v>
      </c>
      <c r="C14" s="157"/>
      <c r="D14" s="157"/>
      <c r="E14" s="140"/>
    </row>
    <row r="15" spans="1:5" s="166" customFormat="1" ht="12" customHeight="1">
      <c r="A15" s="118" t="s">
        <v>719</v>
      </c>
      <c r="B15" s="168" t="s">
        <v>85</v>
      </c>
      <c r="C15" s="157"/>
      <c r="D15" s="157"/>
      <c r="E15" s="140"/>
    </row>
    <row r="16" spans="1:5" s="166" customFormat="1" ht="12" customHeight="1">
      <c r="A16" s="118" t="s">
        <v>720</v>
      </c>
      <c r="B16" s="168" t="s">
        <v>86</v>
      </c>
      <c r="C16" s="157"/>
      <c r="D16" s="157"/>
      <c r="E16" s="140"/>
    </row>
    <row r="17" spans="1:5" s="166" customFormat="1" ht="12" customHeight="1">
      <c r="A17" s="118" t="s">
        <v>721</v>
      </c>
      <c r="B17" s="168" t="s">
        <v>87</v>
      </c>
      <c r="C17" s="157">
        <v>8950</v>
      </c>
      <c r="D17" s="157">
        <v>12839</v>
      </c>
      <c r="E17" s="140">
        <v>12839</v>
      </c>
    </row>
    <row r="18" spans="1:5" s="166" customFormat="1" ht="12" customHeight="1" thickBot="1">
      <c r="A18" s="120" t="s">
        <v>727</v>
      </c>
      <c r="B18" s="169" t="s">
        <v>88</v>
      </c>
      <c r="C18" s="159"/>
      <c r="D18" s="159"/>
      <c r="E18" s="142"/>
    </row>
    <row r="19" spans="1:5" s="166" customFormat="1" ht="12" customHeight="1" thickBot="1">
      <c r="A19" s="124" t="s">
        <v>649</v>
      </c>
      <c r="B19" s="125" t="s">
        <v>89</v>
      </c>
      <c r="C19" s="156">
        <f>SUM(C20:C24)</f>
        <v>4833</v>
      </c>
      <c r="D19" s="156">
        <f>SUM(D20:D24)</f>
        <v>4833</v>
      </c>
      <c r="E19" s="139">
        <f>SUM(E20:E24)</f>
        <v>4830</v>
      </c>
    </row>
    <row r="20" spans="1:5" s="166" customFormat="1" ht="12" customHeight="1">
      <c r="A20" s="119" t="s">
        <v>700</v>
      </c>
      <c r="B20" s="167" t="s">
        <v>90</v>
      </c>
      <c r="C20" s="158"/>
      <c r="D20" s="158">
        <v>4830</v>
      </c>
      <c r="E20" s="141">
        <v>4830</v>
      </c>
    </row>
    <row r="21" spans="1:5" s="166" customFormat="1" ht="12" customHeight="1">
      <c r="A21" s="118" t="s">
        <v>701</v>
      </c>
      <c r="B21" s="168" t="s">
        <v>91</v>
      </c>
      <c r="C21" s="157"/>
      <c r="D21" s="157"/>
      <c r="E21" s="140"/>
    </row>
    <row r="22" spans="1:5" s="166" customFormat="1" ht="12" customHeight="1">
      <c r="A22" s="118" t="s">
        <v>702</v>
      </c>
      <c r="B22" s="168" t="s">
        <v>92</v>
      </c>
      <c r="C22" s="157"/>
      <c r="D22" s="157"/>
      <c r="E22" s="140"/>
    </row>
    <row r="23" spans="1:5" s="166" customFormat="1" ht="12" customHeight="1">
      <c r="A23" s="118" t="s">
        <v>703</v>
      </c>
      <c r="B23" s="168" t="s">
        <v>93</v>
      </c>
      <c r="C23" s="157"/>
      <c r="D23" s="157"/>
      <c r="E23" s="140"/>
    </row>
    <row r="24" spans="1:5" s="166" customFormat="1" ht="12" customHeight="1">
      <c r="A24" s="118" t="s">
        <v>3</v>
      </c>
      <c r="B24" s="168" t="s">
        <v>94</v>
      </c>
      <c r="C24" s="157">
        <v>4833</v>
      </c>
      <c r="D24" s="157">
        <v>3</v>
      </c>
      <c r="E24" s="140"/>
    </row>
    <row r="25" spans="1:5" s="166" customFormat="1" ht="12" customHeight="1" thickBot="1">
      <c r="A25" s="120" t="s">
        <v>4</v>
      </c>
      <c r="B25" s="148" t="s">
        <v>95</v>
      </c>
      <c r="C25" s="159"/>
      <c r="D25" s="159"/>
      <c r="E25" s="142"/>
    </row>
    <row r="26" spans="1:5" s="166" customFormat="1" ht="12" customHeight="1" thickBot="1">
      <c r="A26" s="124" t="s">
        <v>5</v>
      </c>
      <c r="B26" s="125" t="s">
        <v>96</v>
      </c>
      <c r="C26" s="162">
        <v>32350</v>
      </c>
      <c r="D26" s="162">
        <f>+D27+D30+D31+D32</f>
        <v>38806</v>
      </c>
      <c r="E26" s="175">
        <f>+E27+E30+E31+E32</f>
        <v>38804</v>
      </c>
    </row>
    <row r="27" spans="1:5" s="166" customFormat="1" ht="12" customHeight="1">
      <c r="A27" s="119" t="s">
        <v>97</v>
      </c>
      <c r="B27" s="167" t="s">
        <v>98</v>
      </c>
      <c r="C27" s="177">
        <f>+C28+C29</f>
        <v>30100</v>
      </c>
      <c r="D27" s="177">
        <f>+D28+D29</f>
        <v>36426</v>
      </c>
      <c r="E27" s="176">
        <f>+E28+E29</f>
        <v>36424</v>
      </c>
    </row>
    <row r="28" spans="1:5" s="166" customFormat="1" ht="12" customHeight="1">
      <c r="A28" s="118" t="s">
        <v>99</v>
      </c>
      <c r="B28" s="168" t="s">
        <v>100</v>
      </c>
      <c r="C28" s="157">
        <v>6100</v>
      </c>
      <c r="D28" s="157">
        <v>6504</v>
      </c>
      <c r="E28" s="140">
        <v>6502</v>
      </c>
    </row>
    <row r="29" spans="1:5" s="166" customFormat="1" ht="12" customHeight="1">
      <c r="A29" s="118" t="s">
        <v>101</v>
      </c>
      <c r="B29" s="168" t="s">
        <v>102</v>
      </c>
      <c r="C29" s="157">
        <v>24000</v>
      </c>
      <c r="D29" s="157">
        <v>29922</v>
      </c>
      <c r="E29" s="140">
        <v>29922</v>
      </c>
    </row>
    <row r="30" spans="1:5" s="166" customFormat="1" ht="12" customHeight="1">
      <c r="A30" s="118" t="s">
        <v>103</v>
      </c>
      <c r="B30" s="168" t="s">
        <v>104</v>
      </c>
      <c r="C30" s="157">
        <v>2100</v>
      </c>
      <c r="D30" s="157">
        <v>2165</v>
      </c>
      <c r="E30" s="140">
        <v>2165</v>
      </c>
    </row>
    <row r="31" spans="1:5" s="166" customFormat="1" ht="12" customHeight="1">
      <c r="A31" s="118" t="s">
        <v>105</v>
      </c>
      <c r="B31" s="168" t="s">
        <v>106</v>
      </c>
      <c r="C31" s="157"/>
      <c r="D31" s="157"/>
      <c r="E31" s="140"/>
    </row>
    <row r="32" spans="1:5" s="166" customFormat="1" ht="12" customHeight="1" thickBot="1">
      <c r="A32" s="120" t="s">
        <v>107</v>
      </c>
      <c r="B32" s="148" t="s">
        <v>108</v>
      </c>
      <c r="C32" s="159">
        <v>150</v>
      </c>
      <c r="D32" s="159">
        <v>215</v>
      </c>
      <c r="E32" s="142">
        <v>215</v>
      </c>
    </row>
    <row r="33" spans="1:5" s="166" customFormat="1" ht="12" customHeight="1" thickBot="1">
      <c r="A33" s="124" t="s">
        <v>651</v>
      </c>
      <c r="B33" s="125" t="s">
        <v>109</v>
      </c>
      <c r="C33" s="156">
        <f>SUM(C34:C43)</f>
        <v>9080</v>
      </c>
      <c r="D33" s="156">
        <f>SUM(D34:D43)</f>
        <v>9262</v>
      </c>
      <c r="E33" s="139">
        <f>SUM(E34:E43)</f>
        <v>6937</v>
      </c>
    </row>
    <row r="34" spans="1:5" s="166" customFormat="1" ht="12" customHeight="1">
      <c r="A34" s="119" t="s">
        <v>704</v>
      </c>
      <c r="B34" s="167" t="s">
        <v>110</v>
      </c>
      <c r="C34" s="158"/>
      <c r="D34" s="158"/>
      <c r="E34" s="141"/>
    </row>
    <row r="35" spans="1:5" s="166" customFormat="1" ht="12" customHeight="1">
      <c r="A35" s="118" t="s">
        <v>705</v>
      </c>
      <c r="B35" s="168" t="s">
        <v>111</v>
      </c>
      <c r="C35" s="157"/>
      <c r="D35" s="157">
        <v>182</v>
      </c>
      <c r="E35" s="140">
        <v>182</v>
      </c>
    </row>
    <row r="36" spans="1:5" s="166" customFormat="1" ht="12" customHeight="1">
      <c r="A36" s="118" t="s">
        <v>706</v>
      </c>
      <c r="B36" s="168" t="s">
        <v>112</v>
      </c>
      <c r="C36" s="157"/>
      <c r="D36" s="157"/>
      <c r="E36" s="140"/>
    </row>
    <row r="37" spans="1:5" s="166" customFormat="1" ht="12" customHeight="1">
      <c r="A37" s="118" t="s">
        <v>7</v>
      </c>
      <c r="B37" s="168" t="s">
        <v>113</v>
      </c>
      <c r="C37" s="157">
        <v>5365</v>
      </c>
      <c r="D37" s="157">
        <v>5365</v>
      </c>
      <c r="E37" s="140">
        <v>4147</v>
      </c>
    </row>
    <row r="38" spans="1:5" s="166" customFormat="1" ht="12" customHeight="1">
      <c r="A38" s="118" t="s">
        <v>8</v>
      </c>
      <c r="B38" s="168" t="s">
        <v>114</v>
      </c>
      <c r="C38" s="157">
        <v>1290</v>
      </c>
      <c r="D38" s="157">
        <v>1290</v>
      </c>
      <c r="E38" s="140">
        <v>1200</v>
      </c>
    </row>
    <row r="39" spans="1:5" s="166" customFormat="1" ht="12" customHeight="1">
      <c r="A39" s="118" t="s">
        <v>9</v>
      </c>
      <c r="B39" s="168" t="s">
        <v>115</v>
      </c>
      <c r="C39" s="157">
        <v>2425</v>
      </c>
      <c r="D39" s="157">
        <v>2425</v>
      </c>
      <c r="E39" s="140">
        <v>1317</v>
      </c>
    </row>
    <row r="40" spans="1:5" s="166" customFormat="1" ht="12" customHeight="1">
      <c r="A40" s="118" t="s">
        <v>10</v>
      </c>
      <c r="B40" s="168" t="s">
        <v>116</v>
      </c>
      <c r="C40" s="157"/>
      <c r="D40" s="157"/>
      <c r="E40" s="140"/>
    </row>
    <row r="41" spans="1:5" s="166" customFormat="1" ht="12" customHeight="1">
      <c r="A41" s="118" t="s">
        <v>11</v>
      </c>
      <c r="B41" s="168" t="s">
        <v>117</v>
      </c>
      <c r="C41" s="157"/>
      <c r="D41" s="157"/>
      <c r="E41" s="140">
        <v>2</v>
      </c>
    </row>
    <row r="42" spans="1:5" s="166" customFormat="1" ht="12" customHeight="1">
      <c r="A42" s="118" t="s">
        <v>118</v>
      </c>
      <c r="B42" s="168" t="s">
        <v>754</v>
      </c>
      <c r="C42" s="160"/>
      <c r="D42" s="160"/>
      <c r="E42" s="143">
        <v>76</v>
      </c>
    </row>
    <row r="43" spans="1:5" s="166" customFormat="1" ht="12" customHeight="1" thickBot="1">
      <c r="A43" s="120" t="s">
        <v>120</v>
      </c>
      <c r="B43" s="169" t="s">
        <v>121</v>
      </c>
      <c r="C43" s="161"/>
      <c r="D43" s="161"/>
      <c r="E43" s="144">
        <v>13</v>
      </c>
    </row>
    <row r="44" spans="1:5" s="166" customFormat="1" ht="12" customHeight="1" thickBot="1">
      <c r="A44" s="124" t="s">
        <v>652</v>
      </c>
      <c r="B44" s="125" t="s">
        <v>122</v>
      </c>
      <c r="C44" s="156">
        <f>SUM(C45:C49)</f>
        <v>4725</v>
      </c>
      <c r="D44" s="156">
        <f>SUM(D45:D49)</f>
        <v>4725</v>
      </c>
      <c r="E44" s="139">
        <f>SUM(E45:E49)</f>
        <v>3179</v>
      </c>
    </row>
    <row r="45" spans="1:5" s="166" customFormat="1" ht="12" customHeight="1">
      <c r="A45" s="119" t="s">
        <v>707</v>
      </c>
      <c r="B45" s="167" t="s">
        <v>123</v>
      </c>
      <c r="C45" s="179"/>
      <c r="D45" s="179"/>
      <c r="E45" s="145"/>
    </row>
    <row r="46" spans="1:5" s="166" customFormat="1" ht="12" customHeight="1">
      <c r="A46" s="118" t="s">
        <v>708</v>
      </c>
      <c r="B46" s="168" t="s">
        <v>124</v>
      </c>
      <c r="C46" s="160">
        <v>4725</v>
      </c>
      <c r="D46" s="160">
        <v>4725</v>
      </c>
      <c r="E46" s="143">
        <v>3179</v>
      </c>
    </row>
    <row r="47" spans="1:5" s="166" customFormat="1" ht="12" customHeight="1">
      <c r="A47" s="118" t="s">
        <v>125</v>
      </c>
      <c r="B47" s="168" t="s">
        <v>126</v>
      </c>
      <c r="C47" s="160"/>
      <c r="D47" s="160"/>
      <c r="E47" s="143"/>
    </row>
    <row r="48" spans="1:5" s="166" customFormat="1" ht="12" customHeight="1">
      <c r="A48" s="118" t="s">
        <v>127</v>
      </c>
      <c r="B48" s="168" t="s">
        <v>128</v>
      </c>
      <c r="C48" s="160"/>
      <c r="D48" s="160"/>
      <c r="E48" s="143"/>
    </row>
    <row r="49" spans="1:5" s="166" customFormat="1" ht="12" customHeight="1" thickBot="1">
      <c r="A49" s="120" t="s">
        <v>129</v>
      </c>
      <c r="B49" s="169" t="s">
        <v>130</v>
      </c>
      <c r="C49" s="161"/>
      <c r="D49" s="161"/>
      <c r="E49" s="144"/>
    </row>
    <row r="50" spans="1:5" s="166" customFormat="1" ht="17.25" customHeight="1" thickBot="1">
      <c r="A50" s="124" t="s">
        <v>12</v>
      </c>
      <c r="B50" s="125" t="s">
        <v>131</v>
      </c>
      <c r="C50" s="156">
        <f>SUM(C51:C53)</f>
        <v>0</v>
      </c>
      <c r="D50" s="156">
        <f>SUM(D51:D53)</f>
        <v>2564</v>
      </c>
      <c r="E50" s="139">
        <f>SUM(E51:E53)</f>
        <v>2575</v>
      </c>
    </row>
    <row r="51" spans="1:5" s="166" customFormat="1" ht="12" customHeight="1">
      <c r="A51" s="119" t="s">
        <v>709</v>
      </c>
      <c r="B51" s="167" t="s">
        <v>132</v>
      </c>
      <c r="C51" s="158"/>
      <c r="D51" s="158"/>
      <c r="E51" s="141"/>
    </row>
    <row r="52" spans="1:5" s="166" customFormat="1" ht="12" customHeight="1">
      <c r="A52" s="118" t="s">
        <v>710</v>
      </c>
      <c r="B52" s="168" t="s">
        <v>133</v>
      </c>
      <c r="C52" s="157"/>
      <c r="D52" s="157"/>
      <c r="E52" s="140">
        <v>11</v>
      </c>
    </row>
    <row r="53" spans="1:5" s="166" customFormat="1" ht="12" customHeight="1">
      <c r="A53" s="118" t="s">
        <v>134</v>
      </c>
      <c r="B53" s="168" t="s">
        <v>135</v>
      </c>
      <c r="C53" s="157"/>
      <c r="D53" s="157">
        <v>2564</v>
      </c>
      <c r="E53" s="140">
        <v>2564</v>
      </c>
    </row>
    <row r="54" spans="1:5" s="166" customFormat="1" ht="12" customHeight="1" thickBot="1">
      <c r="A54" s="120" t="s">
        <v>136</v>
      </c>
      <c r="B54" s="169" t="s">
        <v>137</v>
      </c>
      <c r="C54" s="159"/>
      <c r="D54" s="159"/>
      <c r="E54" s="142"/>
    </row>
    <row r="55" spans="1:5" s="166" customFormat="1" ht="12" customHeight="1" thickBot="1">
      <c r="A55" s="124" t="s">
        <v>654</v>
      </c>
      <c r="B55" s="146" t="s">
        <v>138</v>
      </c>
      <c r="C55" s="156">
        <f>SUM(C56:C58)</f>
        <v>0</v>
      </c>
      <c r="D55" s="156">
        <f>SUM(D56:D58)</f>
        <v>1106</v>
      </c>
      <c r="E55" s="139">
        <f>SUM(E56:E58)</f>
        <v>63</v>
      </c>
    </row>
    <row r="56" spans="1:5" s="166" customFormat="1" ht="12" customHeight="1">
      <c r="A56" s="119" t="s">
        <v>13</v>
      </c>
      <c r="B56" s="167" t="s">
        <v>139</v>
      </c>
      <c r="C56" s="160"/>
      <c r="D56" s="160"/>
      <c r="E56" s="143"/>
    </row>
    <row r="57" spans="1:5" s="166" customFormat="1" ht="12" customHeight="1">
      <c r="A57" s="118" t="s">
        <v>14</v>
      </c>
      <c r="B57" s="168" t="s">
        <v>140</v>
      </c>
      <c r="C57" s="160"/>
      <c r="D57" s="160"/>
      <c r="E57" s="143"/>
    </row>
    <row r="58" spans="1:5" s="166" customFormat="1" ht="12" customHeight="1">
      <c r="A58" s="118" t="s">
        <v>35</v>
      </c>
      <c r="B58" s="168" t="s">
        <v>141</v>
      </c>
      <c r="C58" s="160"/>
      <c r="D58" s="160">
        <v>1106</v>
      </c>
      <c r="E58" s="143">
        <v>63</v>
      </c>
    </row>
    <row r="59" spans="1:5" s="166" customFormat="1" ht="12" customHeight="1" thickBot="1">
      <c r="A59" s="120" t="s">
        <v>142</v>
      </c>
      <c r="B59" s="169" t="s">
        <v>143</v>
      </c>
      <c r="C59" s="160"/>
      <c r="D59" s="160"/>
      <c r="E59" s="143"/>
    </row>
    <row r="60" spans="1:5" s="166" customFormat="1" ht="12" customHeight="1" thickBot="1">
      <c r="A60" s="124" t="s">
        <v>655</v>
      </c>
      <c r="B60" s="125" t="s">
        <v>144</v>
      </c>
      <c r="C60" s="162">
        <f>+C6+C12+C19+C26+C33+C44+C50+C55</f>
        <v>107779</v>
      </c>
      <c r="D60" s="162">
        <f>+D6+D12+D19+D26+D33+D44+D50+D55</f>
        <v>135088</v>
      </c>
      <c r="E60" s="175">
        <f>+E6+E12+E19+E26+E33+E44+E50+E55</f>
        <v>130180</v>
      </c>
    </row>
    <row r="61" spans="1:5" s="166" customFormat="1" ht="12" customHeight="1" thickBot="1">
      <c r="A61" s="180" t="s">
        <v>145</v>
      </c>
      <c r="B61" s="146" t="s">
        <v>146</v>
      </c>
      <c r="C61" s="156">
        <f>+C62+C63+C64</f>
        <v>0</v>
      </c>
      <c r="D61" s="156">
        <f>+D62+D63+D64</f>
        <v>0</v>
      </c>
      <c r="E61" s="139">
        <f>+E62+E63+E64</f>
        <v>0</v>
      </c>
    </row>
    <row r="62" spans="1:5" s="166" customFormat="1" ht="12" customHeight="1">
      <c r="A62" s="119" t="s">
        <v>147</v>
      </c>
      <c r="B62" s="167" t="s">
        <v>148</v>
      </c>
      <c r="C62" s="160"/>
      <c r="D62" s="160"/>
      <c r="E62" s="143"/>
    </row>
    <row r="63" spans="1:5" s="166" customFormat="1" ht="12" customHeight="1">
      <c r="A63" s="118" t="s">
        <v>149</v>
      </c>
      <c r="B63" s="168" t="s">
        <v>150</v>
      </c>
      <c r="C63" s="160"/>
      <c r="D63" s="160"/>
      <c r="E63" s="143"/>
    </row>
    <row r="64" spans="1:5" s="166" customFormat="1" ht="12" customHeight="1" thickBot="1">
      <c r="A64" s="120" t="s">
        <v>151</v>
      </c>
      <c r="B64" s="104" t="s">
        <v>196</v>
      </c>
      <c r="C64" s="160"/>
      <c r="D64" s="160"/>
      <c r="E64" s="143"/>
    </row>
    <row r="65" spans="1:5" s="166" customFormat="1" ht="12" customHeight="1" thickBot="1">
      <c r="A65" s="180" t="s">
        <v>153</v>
      </c>
      <c r="B65" s="146" t="s">
        <v>154</v>
      </c>
      <c r="C65" s="156">
        <f>+C66+C67+C68+C69</f>
        <v>0</v>
      </c>
      <c r="D65" s="156">
        <f>+D66+D67+D68+D69</f>
        <v>0</v>
      </c>
      <c r="E65" s="139">
        <f>+E66+E67+E68+E69</f>
        <v>0</v>
      </c>
    </row>
    <row r="66" spans="1:5" s="166" customFormat="1" ht="13.5" customHeight="1">
      <c r="A66" s="119" t="s">
        <v>733</v>
      </c>
      <c r="B66" s="167" t="s">
        <v>155</v>
      </c>
      <c r="C66" s="160"/>
      <c r="D66" s="160"/>
      <c r="E66" s="143"/>
    </row>
    <row r="67" spans="1:5" s="166" customFormat="1" ht="12" customHeight="1">
      <c r="A67" s="118" t="s">
        <v>734</v>
      </c>
      <c r="B67" s="168" t="s">
        <v>156</v>
      </c>
      <c r="C67" s="160"/>
      <c r="D67" s="160"/>
      <c r="E67" s="143"/>
    </row>
    <row r="68" spans="1:5" s="166" customFormat="1" ht="12" customHeight="1">
      <c r="A68" s="118" t="s">
        <v>157</v>
      </c>
      <c r="B68" s="168" t="s">
        <v>158</v>
      </c>
      <c r="C68" s="160"/>
      <c r="D68" s="160"/>
      <c r="E68" s="143"/>
    </row>
    <row r="69" spans="1:5" s="166" customFormat="1" ht="12" customHeight="1" thickBot="1">
      <c r="A69" s="120" t="s">
        <v>159</v>
      </c>
      <c r="B69" s="169" t="s">
        <v>160</v>
      </c>
      <c r="C69" s="160"/>
      <c r="D69" s="160"/>
      <c r="E69" s="143"/>
    </row>
    <row r="70" spans="1:5" s="166" customFormat="1" ht="12" customHeight="1" thickBot="1">
      <c r="A70" s="180" t="s">
        <v>161</v>
      </c>
      <c r="B70" s="146" t="s">
        <v>162</v>
      </c>
      <c r="C70" s="156">
        <f>+C71+C72</f>
        <v>18380</v>
      </c>
      <c r="D70" s="156">
        <f>+D71+D72</f>
        <v>8823</v>
      </c>
      <c r="E70" s="139">
        <f>+E71+E72</f>
        <v>8823</v>
      </c>
    </row>
    <row r="71" spans="1:5" s="166" customFormat="1" ht="12" customHeight="1">
      <c r="A71" s="119" t="s">
        <v>163</v>
      </c>
      <c r="B71" s="167" t="s">
        <v>164</v>
      </c>
      <c r="C71" s="160">
        <v>18380</v>
      </c>
      <c r="D71" s="160">
        <v>8823</v>
      </c>
      <c r="E71" s="143">
        <v>8823</v>
      </c>
    </row>
    <row r="72" spans="1:5" s="166" customFormat="1" ht="12" customHeight="1" thickBot="1">
      <c r="A72" s="120" t="s">
        <v>165</v>
      </c>
      <c r="B72" s="169" t="s">
        <v>166</v>
      </c>
      <c r="C72" s="160"/>
      <c r="D72" s="160"/>
      <c r="E72" s="143"/>
    </row>
    <row r="73" spans="1:5" s="166" customFormat="1" ht="12" customHeight="1" thickBot="1">
      <c r="A73" s="180" t="s">
        <v>167</v>
      </c>
      <c r="B73" s="146" t="s">
        <v>168</v>
      </c>
      <c r="C73" s="156">
        <f>+C74+C75+C76</f>
        <v>0</v>
      </c>
      <c r="D73" s="156">
        <f>+D74+D75+D76</f>
        <v>3630</v>
      </c>
      <c r="E73" s="139">
        <f>+E74+E75+E76</f>
        <v>3630</v>
      </c>
    </row>
    <row r="74" spans="1:5" s="166" customFormat="1" ht="12" customHeight="1">
      <c r="A74" s="119" t="s">
        <v>169</v>
      </c>
      <c r="B74" s="167" t="s">
        <v>170</v>
      </c>
      <c r="C74" s="160"/>
      <c r="D74" s="160">
        <v>3630</v>
      </c>
      <c r="E74" s="143">
        <v>3630</v>
      </c>
    </row>
    <row r="75" spans="1:5" s="166" customFormat="1" ht="12" customHeight="1">
      <c r="A75" s="118" t="s">
        <v>171</v>
      </c>
      <c r="B75" s="168" t="s">
        <v>172</v>
      </c>
      <c r="C75" s="160"/>
      <c r="D75" s="160"/>
      <c r="E75" s="143"/>
    </row>
    <row r="76" spans="1:5" s="166" customFormat="1" ht="12" customHeight="1" thickBot="1">
      <c r="A76" s="120" t="s">
        <v>173</v>
      </c>
      <c r="B76" s="148" t="s">
        <v>174</v>
      </c>
      <c r="C76" s="160"/>
      <c r="D76" s="160"/>
      <c r="E76" s="143"/>
    </row>
    <row r="77" spans="1:5" s="166" customFormat="1" ht="12" customHeight="1" thickBot="1">
      <c r="A77" s="180" t="s">
        <v>175</v>
      </c>
      <c r="B77" s="146" t="s">
        <v>176</v>
      </c>
      <c r="C77" s="156">
        <f>+C78+C79+C80+C81</f>
        <v>0</v>
      </c>
      <c r="D77" s="156">
        <f>+D78+D79+D80+D81</f>
        <v>0</v>
      </c>
      <c r="E77" s="139">
        <f>+E78+E79+E80+E81</f>
        <v>0</v>
      </c>
    </row>
    <row r="78" spans="1:5" s="166" customFormat="1" ht="12" customHeight="1">
      <c r="A78" s="170" t="s">
        <v>177</v>
      </c>
      <c r="B78" s="167" t="s">
        <v>178</v>
      </c>
      <c r="C78" s="160"/>
      <c r="D78" s="160"/>
      <c r="E78" s="143"/>
    </row>
    <row r="79" spans="1:5" s="166" customFormat="1" ht="12" customHeight="1">
      <c r="A79" s="171" t="s">
        <v>179</v>
      </c>
      <c r="B79" s="168" t="s">
        <v>180</v>
      </c>
      <c r="C79" s="160"/>
      <c r="D79" s="160"/>
      <c r="E79" s="143"/>
    </row>
    <row r="80" spans="1:5" s="166" customFormat="1" ht="12" customHeight="1">
      <c r="A80" s="171" t="s">
        <v>181</v>
      </c>
      <c r="B80" s="168" t="s">
        <v>182</v>
      </c>
      <c r="C80" s="160"/>
      <c r="D80" s="160"/>
      <c r="E80" s="143"/>
    </row>
    <row r="81" spans="1:5" s="166" customFormat="1" ht="12" customHeight="1" thickBot="1">
      <c r="A81" s="181" t="s">
        <v>183</v>
      </c>
      <c r="B81" s="148" t="s">
        <v>184</v>
      </c>
      <c r="C81" s="160"/>
      <c r="D81" s="160"/>
      <c r="E81" s="143"/>
    </row>
    <row r="82" spans="1:5" s="166" customFormat="1" ht="12" customHeight="1" thickBot="1">
      <c r="A82" s="180" t="s">
        <v>185</v>
      </c>
      <c r="B82" s="146" t="s">
        <v>186</v>
      </c>
      <c r="C82" s="183"/>
      <c r="D82" s="183"/>
      <c r="E82" s="184"/>
    </row>
    <row r="83" spans="1:5" s="166" customFormat="1" ht="12" customHeight="1" thickBot="1">
      <c r="A83" s="180" t="s">
        <v>187</v>
      </c>
      <c r="B83" s="102" t="s">
        <v>188</v>
      </c>
      <c r="C83" s="162">
        <f>+C61+C65+C70+C73+C77+C82</f>
        <v>18380</v>
      </c>
      <c r="D83" s="162">
        <f>+D61+D65+D70+D73+D77+D82</f>
        <v>12453</v>
      </c>
      <c r="E83" s="175">
        <f>+E61+E65+E70+E73+E77+E82</f>
        <v>12453</v>
      </c>
    </row>
    <row r="84" spans="1:5" s="166" customFormat="1" ht="12" customHeight="1" thickBot="1">
      <c r="A84" s="182" t="s">
        <v>189</v>
      </c>
      <c r="B84" s="105" t="s">
        <v>190</v>
      </c>
      <c r="C84" s="162">
        <f>+C60+C83</f>
        <v>126159</v>
      </c>
      <c r="D84" s="162">
        <f>+D60+D83</f>
        <v>147541</v>
      </c>
      <c r="E84" s="175">
        <f>+E60+E83</f>
        <v>142633</v>
      </c>
    </row>
    <row r="85" spans="1:5" s="166" customFormat="1" ht="12" customHeight="1">
      <c r="A85" s="100"/>
      <c r="B85" s="100"/>
      <c r="C85" s="101"/>
      <c r="D85" s="101"/>
      <c r="E85" s="101"/>
    </row>
    <row r="86" spans="1:5" ht="16.5" customHeight="1">
      <c r="A86" s="331" t="s">
        <v>676</v>
      </c>
      <c r="B86" s="331"/>
      <c r="C86" s="331"/>
      <c r="D86" s="331"/>
      <c r="E86" s="331"/>
    </row>
    <row r="87" spans="1:5" s="172" customFormat="1" ht="16.5" customHeight="1" thickBot="1">
      <c r="A87" s="29" t="s">
        <v>737</v>
      </c>
      <c r="B87" s="29"/>
      <c r="C87" s="133"/>
      <c r="D87" s="133"/>
      <c r="E87" s="133" t="s">
        <v>34</v>
      </c>
    </row>
    <row r="88" spans="1:5" s="172" customFormat="1" ht="16.5" customHeight="1">
      <c r="A88" s="332" t="s">
        <v>699</v>
      </c>
      <c r="B88" s="334" t="s">
        <v>55</v>
      </c>
      <c r="C88" s="336" t="str">
        <f>+C3</f>
        <v>2015. évi</v>
      </c>
      <c r="D88" s="336"/>
      <c r="E88" s="337"/>
    </row>
    <row r="89" spans="1:5" ht="38.1" customHeight="1" thickBot="1">
      <c r="A89" s="333"/>
      <c r="B89" s="335"/>
      <c r="C89" s="30" t="s">
        <v>56</v>
      </c>
      <c r="D89" s="30" t="s">
        <v>57</v>
      </c>
      <c r="E89" s="31" t="s">
        <v>58</v>
      </c>
    </row>
    <row r="90" spans="1:5" s="165" customFormat="1" ht="12" customHeight="1" thickBot="1">
      <c r="A90" s="129" t="s">
        <v>191</v>
      </c>
      <c r="B90" s="130" t="s">
        <v>192</v>
      </c>
      <c r="C90" s="130" t="s">
        <v>193</v>
      </c>
      <c r="D90" s="130" t="s">
        <v>194</v>
      </c>
      <c r="E90" s="131" t="s">
        <v>195</v>
      </c>
    </row>
    <row r="91" spans="1:5" ht="12" customHeight="1" thickBot="1">
      <c r="A91" s="126" t="s">
        <v>647</v>
      </c>
      <c r="B91" s="128" t="s">
        <v>197</v>
      </c>
      <c r="C91" s="155">
        <f>SUM(C92:C96)</f>
        <v>104968</v>
      </c>
      <c r="D91" s="155">
        <f>SUM(D92:D96)</f>
        <v>124191</v>
      </c>
      <c r="E91" s="110">
        <f>SUM(E92:E96)</f>
        <v>118725</v>
      </c>
    </row>
    <row r="92" spans="1:5" ht="12" customHeight="1">
      <c r="A92" s="121" t="s">
        <v>711</v>
      </c>
      <c r="B92" s="114" t="s">
        <v>677</v>
      </c>
      <c r="C92" s="37">
        <v>18471</v>
      </c>
      <c r="D92" s="37">
        <v>19179</v>
      </c>
      <c r="E92" s="109">
        <v>19157</v>
      </c>
    </row>
    <row r="93" spans="1:5" ht="12" customHeight="1">
      <c r="A93" s="118" t="s">
        <v>712</v>
      </c>
      <c r="B93" s="112" t="s">
        <v>15</v>
      </c>
      <c r="C93" s="157">
        <v>4326</v>
      </c>
      <c r="D93" s="157">
        <v>4326</v>
      </c>
      <c r="E93" s="140">
        <v>4017</v>
      </c>
    </row>
    <row r="94" spans="1:5" ht="12" customHeight="1">
      <c r="A94" s="118" t="s">
        <v>713</v>
      </c>
      <c r="B94" s="112" t="s">
        <v>731</v>
      </c>
      <c r="C94" s="159">
        <v>34755</v>
      </c>
      <c r="D94" s="159">
        <v>39127</v>
      </c>
      <c r="E94" s="142">
        <v>34723</v>
      </c>
    </row>
    <row r="95" spans="1:5" ht="12" customHeight="1">
      <c r="A95" s="118" t="s">
        <v>714</v>
      </c>
      <c r="B95" s="115" t="s">
        <v>16</v>
      </c>
      <c r="C95" s="159">
        <v>4784</v>
      </c>
      <c r="D95" s="159">
        <v>5364</v>
      </c>
      <c r="E95" s="142">
        <v>4947</v>
      </c>
    </row>
    <row r="96" spans="1:5" ht="12" customHeight="1">
      <c r="A96" s="118" t="s">
        <v>722</v>
      </c>
      <c r="B96" s="123" t="s">
        <v>17</v>
      </c>
      <c r="C96" s="159">
        <v>42632</v>
      </c>
      <c r="D96" s="159">
        <v>56195</v>
      </c>
      <c r="E96" s="142">
        <v>55881</v>
      </c>
    </row>
    <row r="97" spans="1:5" ht="12" customHeight="1">
      <c r="A97" s="118" t="s">
        <v>715</v>
      </c>
      <c r="B97" s="112" t="s">
        <v>198</v>
      </c>
      <c r="C97" s="159">
        <v>174</v>
      </c>
      <c r="D97" s="159">
        <v>2167</v>
      </c>
      <c r="E97" s="142">
        <v>2008</v>
      </c>
    </row>
    <row r="98" spans="1:5" ht="12" customHeight="1">
      <c r="A98" s="118" t="s">
        <v>716</v>
      </c>
      <c r="B98" s="135" t="s">
        <v>199</v>
      </c>
      <c r="C98" s="159"/>
      <c r="D98" s="159"/>
      <c r="E98" s="142"/>
    </row>
    <row r="99" spans="1:5" ht="12" customHeight="1">
      <c r="A99" s="118" t="s">
        <v>723</v>
      </c>
      <c r="B99" s="136" t="s">
        <v>200</v>
      </c>
      <c r="C99" s="159"/>
      <c r="D99" s="159"/>
      <c r="E99" s="142"/>
    </row>
    <row r="100" spans="1:5" ht="12" customHeight="1">
      <c r="A100" s="118" t="s">
        <v>724</v>
      </c>
      <c r="B100" s="136" t="s">
        <v>201</v>
      </c>
      <c r="C100" s="159"/>
      <c r="D100" s="159"/>
      <c r="E100" s="142"/>
    </row>
    <row r="101" spans="1:5" ht="12" customHeight="1">
      <c r="A101" s="118" t="s">
        <v>725</v>
      </c>
      <c r="B101" s="135" t="s">
        <v>202</v>
      </c>
      <c r="C101" s="159">
        <v>41098</v>
      </c>
      <c r="D101" s="159">
        <v>42052</v>
      </c>
      <c r="E101" s="142">
        <v>41897</v>
      </c>
    </row>
    <row r="102" spans="1:5" ht="12" customHeight="1">
      <c r="A102" s="118" t="s">
        <v>726</v>
      </c>
      <c r="B102" s="135" t="s">
        <v>203</v>
      </c>
      <c r="C102" s="159"/>
      <c r="D102" s="159"/>
      <c r="E102" s="142"/>
    </row>
    <row r="103" spans="1:5" ht="12" customHeight="1">
      <c r="A103" s="118" t="s">
        <v>728</v>
      </c>
      <c r="B103" s="136" t="s">
        <v>204</v>
      </c>
      <c r="C103" s="159"/>
      <c r="D103" s="159"/>
      <c r="E103" s="142"/>
    </row>
    <row r="104" spans="1:5" ht="12" customHeight="1">
      <c r="A104" s="117" t="s">
        <v>18</v>
      </c>
      <c r="B104" s="137" t="s">
        <v>205</v>
      </c>
      <c r="C104" s="159"/>
      <c r="D104" s="159"/>
      <c r="E104" s="142"/>
    </row>
    <row r="105" spans="1:5" ht="12" customHeight="1">
      <c r="A105" s="118" t="s">
        <v>206</v>
      </c>
      <c r="B105" s="137" t="s">
        <v>207</v>
      </c>
      <c r="C105" s="159"/>
      <c r="D105" s="159"/>
      <c r="E105" s="142"/>
    </row>
    <row r="106" spans="1:5" ht="12" customHeight="1" thickBot="1">
      <c r="A106" s="122" t="s">
        <v>208</v>
      </c>
      <c r="B106" s="138" t="s">
        <v>209</v>
      </c>
      <c r="C106" s="38">
        <v>1360</v>
      </c>
      <c r="D106" s="38">
        <v>11976</v>
      </c>
      <c r="E106" s="103">
        <v>11976</v>
      </c>
    </row>
    <row r="107" spans="1:5" ht="12" customHeight="1" thickBot="1">
      <c r="A107" s="124" t="s">
        <v>648</v>
      </c>
      <c r="B107" s="127" t="s">
        <v>210</v>
      </c>
      <c r="C107" s="156">
        <f>+C108+C110+C112</f>
        <v>18134</v>
      </c>
      <c r="D107" s="156">
        <f>+D108+D110+D112</f>
        <v>16134</v>
      </c>
      <c r="E107" s="139">
        <f>+E108+E110+E112</f>
        <v>10138</v>
      </c>
    </row>
    <row r="108" spans="1:5" ht="12" customHeight="1">
      <c r="A108" s="119" t="s">
        <v>717</v>
      </c>
      <c r="B108" s="112" t="s">
        <v>33</v>
      </c>
      <c r="C108" s="158">
        <v>10384</v>
      </c>
      <c r="D108" s="158">
        <v>8384</v>
      </c>
      <c r="E108" s="141">
        <v>5890</v>
      </c>
    </row>
    <row r="109" spans="1:5" ht="12" customHeight="1">
      <c r="A109" s="119" t="s">
        <v>718</v>
      </c>
      <c r="B109" s="116" t="s">
        <v>211</v>
      </c>
      <c r="C109" s="158"/>
      <c r="D109" s="158"/>
      <c r="E109" s="141"/>
    </row>
    <row r="110" spans="1:5">
      <c r="A110" s="119" t="s">
        <v>719</v>
      </c>
      <c r="B110" s="116" t="s">
        <v>19</v>
      </c>
      <c r="C110" s="157">
        <v>7750</v>
      </c>
      <c r="D110" s="157">
        <v>7750</v>
      </c>
      <c r="E110" s="140">
        <v>4248</v>
      </c>
    </row>
    <row r="111" spans="1:5" ht="12" customHeight="1">
      <c r="A111" s="119" t="s">
        <v>720</v>
      </c>
      <c r="B111" s="116" t="s">
        <v>212</v>
      </c>
      <c r="C111" s="157"/>
      <c r="D111" s="157"/>
      <c r="E111" s="140"/>
    </row>
    <row r="112" spans="1:5" ht="12" customHeight="1">
      <c r="A112" s="119" t="s">
        <v>721</v>
      </c>
      <c r="B112" s="148" t="s">
        <v>36</v>
      </c>
      <c r="C112" s="157"/>
      <c r="D112" s="157"/>
      <c r="E112" s="140"/>
    </row>
    <row r="113" spans="1:5" ht="21.75" customHeight="1">
      <c r="A113" s="119" t="s">
        <v>727</v>
      </c>
      <c r="B113" s="147" t="s">
        <v>213</v>
      </c>
      <c r="C113" s="157"/>
      <c r="D113" s="157"/>
      <c r="E113" s="140"/>
    </row>
    <row r="114" spans="1:5" ht="24" customHeight="1">
      <c r="A114" s="119" t="s">
        <v>729</v>
      </c>
      <c r="B114" s="163" t="s">
        <v>214</v>
      </c>
      <c r="C114" s="157"/>
      <c r="D114" s="157"/>
      <c r="E114" s="140"/>
    </row>
    <row r="115" spans="1:5" ht="12" customHeight="1">
      <c r="A115" s="119" t="s">
        <v>20</v>
      </c>
      <c r="B115" s="136" t="s">
        <v>201</v>
      </c>
      <c r="C115" s="157"/>
      <c r="D115" s="157"/>
      <c r="E115" s="140"/>
    </row>
    <row r="116" spans="1:5" ht="12" customHeight="1">
      <c r="A116" s="119" t="s">
        <v>21</v>
      </c>
      <c r="B116" s="136" t="s">
        <v>215</v>
      </c>
      <c r="C116" s="157"/>
      <c r="D116" s="157"/>
      <c r="E116" s="140"/>
    </row>
    <row r="117" spans="1:5" ht="12" customHeight="1">
      <c r="A117" s="119" t="s">
        <v>22</v>
      </c>
      <c r="B117" s="136" t="s">
        <v>216</v>
      </c>
      <c r="C117" s="157"/>
      <c r="D117" s="157"/>
      <c r="E117" s="140"/>
    </row>
    <row r="118" spans="1:5" s="185" customFormat="1" ht="12" customHeight="1">
      <c r="A118" s="119" t="s">
        <v>217</v>
      </c>
      <c r="B118" s="136" t="s">
        <v>204</v>
      </c>
      <c r="C118" s="157"/>
      <c r="D118" s="157"/>
      <c r="E118" s="140"/>
    </row>
    <row r="119" spans="1:5" ht="12" customHeight="1">
      <c r="A119" s="119" t="s">
        <v>218</v>
      </c>
      <c r="B119" s="136" t="s">
        <v>219</v>
      </c>
      <c r="C119" s="157"/>
      <c r="D119" s="157"/>
      <c r="E119" s="140"/>
    </row>
    <row r="120" spans="1:5" ht="12" customHeight="1" thickBot="1">
      <c r="A120" s="117" t="s">
        <v>220</v>
      </c>
      <c r="B120" s="136" t="s">
        <v>221</v>
      </c>
      <c r="C120" s="159"/>
      <c r="D120" s="159"/>
      <c r="E120" s="142"/>
    </row>
    <row r="121" spans="1:5" ht="12" customHeight="1" thickBot="1">
      <c r="A121" s="124" t="s">
        <v>649</v>
      </c>
      <c r="B121" s="132" t="s">
        <v>222</v>
      </c>
      <c r="C121" s="156">
        <f>+C122+C123</f>
        <v>1632</v>
      </c>
      <c r="D121" s="156">
        <f>+D122+D123</f>
        <v>3744</v>
      </c>
      <c r="E121" s="139">
        <f>+E122+E123</f>
        <v>0</v>
      </c>
    </row>
    <row r="122" spans="1:5" ht="12" customHeight="1">
      <c r="A122" s="119" t="s">
        <v>700</v>
      </c>
      <c r="B122" s="113" t="s">
        <v>685</v>
      </c>
      <c r="C122" s="158">
        <v>1632</v>
      </c>
      <c r="D122" s="158">
        <v>3744</v>
      </c>
      <c r="E122" s="141"/>
    </row>
    <row r="123" spans="1:5" ht="12" customHeight="1" thickBot="1">
      <c r="A123" s="120" t="s">
        <v>701</v>
      </c>
      <c r="B123" s="116" t="s">
        <v>686</v>
      </c>
      <c r="C123" s="159"/>
      <c r="D123" s="159"/>
      <c r="E123" s="142"/>
    </row>
    <row r="124" spans="1:5" ht="12" customHeight="1" thickBot="1">
      <c r="A124" s="124" t="s">
        <v>650</v>
      </c>
      <c r="B124" s="132" t="s">
        <v>223</v>
      </c>
      <c r="C124" s="156">
        <f>+C91+C107+C121</f>
        <v>124734</v>
      </c>
      <c r="D124" s="156">
        <f>+D91+D107+D121</f>
        <v>144069</v>
      </c>
      <c r="E124" s="139">
        <f>+E91+E107+E121</f>
        <v>128863</v>
      </c>
    </row>
    <row r="125" spans="1:5" ht="12" customHeight="1" thickBot="1">
      <c r="A125" s="124" t="s">
        <v>651</v>
      </c>
      <c r="B125" s="132" t="s">
        <v>224</v>
      </c>
      <c r="C125" s="156">
        <f>+C126+C127+C128</f>
        <v>0</v>
      </c>
      <c r="D125" s="156">
        <f>+D126+D127+D128</f>
        <v>0</v>
      </c>
      <c r="E125" s="139">
        <f>+E126+E127+E128</f>
        <v>0</v>
      </c>
    </row>
    <row r="126" spans="1:5" ht="12" customHeight="1">
      <c r="A126" s="119" t="s">
        <v>704</v>
      </c>
      <c r="B126" s="113" t="s">
        <v>225</v>
      </c>
      <c r="C126" s="157"/>
      <c r="D126" s="157"/>
      <c r="E126" s="140"/>
    </row>
    <row r="127" spans="1:5" ht="12" customHeight="1">
      <c r="A127" s="119" t="s">
        <v>705</v>
      </c>
      <c r="B127" s="113" t="s">
        <v>226</v>
      </c>
      <c r="C127" s="157"/>
      <c r="D127" s="157"/>
      <c r="E127" s="140"/>
    </row>
    <row r="128" spans="1:5" ht="12" customHeight="1" thickBot="1">
      <c r="A128" s="117" t="s">
        <v>706</v>
      </c>
      <c r="B128" s="111" t="s">
        <v>227</v>
      </c>
      <c r="C128" s="157"/>
      <c r="D128" s="157"/>
      <c r="E128" s="140"/>
    </row>
    <row r="129" spans="1:9" ht="12" customHeight="1" thickBot="1">
      <c r="A129" s="124" t="s">
        <v>652</v>
      </c>
      <c r="B129" s="132" t="s">
        <v>228</v>
      </c>
      <c r="C129" s="156">
        <f>+C130+C131+C133+C132</f>
        <v>0</v>
      </c>
      <c r="D129" s="156">
        <f>+D130+D131+D133+D132</f>
        <v>0</v>
      </c>
      <c r="E129" s="139">
        <f>+E130+E131+E133+E132</f>
        <v>0</v>
      </c>
    </row>
    <row r="130" spans="1:9" ht="12" customHeight="1">
      <c r="A130" s="119" t="s">
        <v>707</v>
      </c>
      <c r="B130" s="113" t="s">
        <v>229</v>
      </c>
      <c r="C130" s="157"/>
      <c r="D130" s="157"/>
      <c r="E130" s="140"/>
    </row>
    <row r="131" spans="1:9" ht="12" customHeight="1">
      <c r="A131" s="119" t="s">
        <v>708</v>
      </c>
      <c r="B131" s="113" t="s">
        <v>230</v>
      </c>
      <c r="C131" s="157"/>
      <c r="D131" s="157"/>
      <c r="E131" s="140"/>
    </row>
    <row r="132" spans="1:9" ht="12" customHeight="1">
      <c r="A132" s="119" t="s">
        <v>125</v>
      </c>
      <c r="B132" s="113" t="s">
        <v>231</v>
      </c>
      <c r="C132" s="157"/>
      <c r="D132" s="157"/>
      <c r="E132" s="140"/>
    </row>
    <row r="133" spans="1:9" ht="12" customHeight="1" thickBot="1">
      <c r="A133" s="117" t="s">
        <v>127</v>
      </c>
      <c r="B133" s="111" t="s">
        <v>232</v>
      </c>
      <c r="C133" s="157"/>
      <c r="D133" s="157"/>
      <c r="E133" s="140"/>
    </row>
    <row r="134" spans="1:9" ht="12" customHeight="1" thickBot="1">
      <c r="A134" s="124" t="s">
        <v>653</v>
      </c>
      <c r="B134" s="132" t="s">
        <v>233</v>
      </c>
      <c r="C134" s="162">
        <f>+C135+C136+C137+C138</f>
        <v>1425</v>
      </c>
      <c r="D134" s="162">
        <f>+D135+D136+D137+D138</f>
        <v>3472</v>
      </c>
      <c r="E134" s="175">
        <f>+E135+E136+E137+E138</f>
        <v>3472</v>
      </c>
    </row>
    <row r="135" spans="1:9" ht="12" customHeight="1">
      <c r="A135" s="119" t="s">
        <v>709</v>
      </c>
      <c r="B135" s="113" t="s">
        <v>234</v>
      </c>
      <c r="C135" s="157"/>
      <c r="D135" s="157"/>
      <c r="E135" s="140"/>
    </row>
    <row r="136" spans="1:9" ht="12" customHeight="1">
      <c r="A136" s="119" t="s">
        <v>710</v>
      </c>
      <c r="B136" s="113" t="s">
        <v>235</v>
      </c>
      <c r="C136" s="157">
        <v>1425</v>
      </c>
      <c r="D136" s="157">
        <v>3472</v>
      </c>
      <c r="E136" s="140">
        <v>3472</v>
      </c>
    </row>
    <row r="137" spans="1:9" ht="12" customHeight="1">
      <c r="A137" s="119" t="s">
        <v>134</v>
      </c>
      <c r="B137" s="113" t="s">
        <v>236</v>
      </c>
      <c r="C137" s="157"/>
      <c r="D137" s="157"/>
      <c r="E137" s="140"/>
    </row>
    <row r="138" spans="1:9" ht="12" customHeight="1" thickBot="1">
      <c r="A138" s="117" t="s">
        <v>136</v>
      </c>
      <c r="B138" s="111" t="s">
        <v>237</v>
      </c>
      <c r="C138" s="157"/>
      <c r="D138" s="157"/>
      <c r="E138" s="140"/>
    </row>
    <row r="139" spans="1:9" ht="15" customHeight="1" thickBot="1">
      <c r="A139" s="124" t="s">
        <v>654</v>
      </c>
      <c r="B139" s="132" t="s">
        <v>238</v>
      </c>
      <c r="C139" s="39">
        <f>+C140+C141+C142+C143</f>
        <v>0</v>
      </c>
      <c r="D139" s="39">
        <f>+D140+D141+D142+D143</f>
        <v>0</v>
      </c>
      <c r="E139" s="108">
        <f>+E140+E141+E142+E143</f>
        <v>0</v>
      </c>
      <c r="F139" s="173"/>
      <c r="G139" s="174"/>
      <c r="H139" s="174"/>
      <c r="I139" s="174"/>
    </row>
    <row r="140" spans="1:9" s="166" customFormat="1" ht="12.95" customHeight="1">
      <c r="A140" s="119" t="s">
        <v>13</v>
      </c>
      <c r="B140" s="113" t="s">
        <v>239</v>
      </c>
      <c r="C140" s="157"/>
      <c r="D140" s="157"/>
      <c r="E140" s="140"/>
    </row>
    <row r="141" spans="1:9" ht="12.75" customHeight="1">
      <c r="A141" s="119" t="s">
        <v>14</v>
      </c>
      <c r="B141" s="113" t="s">
        <v>240</v>
      </c>
      <c r="C141" s="157"/>
      <c r="D141" s="157"/>
      <c r="E141" s="140"/>
    </row>
    <row r="142" spans="1:9" ht="12.75" customHeight="1">
      <c r="A142" s="119" t="s">
        <v>35</v>
      </c>
      <c r="B142" s="113" t="s">
        <v>241</v>
      </c>
      <c r="C142" s="157"/>
      <c r="D142" s="157"/>
      <c r="E142" s="140"/>
    </row>
    <row r="143" spans="1:9" ht="12.75" customHeight="1" thickBot="1">
      <c r="A143" s="119" t="s">
        <v>142</v>
      </c>
      <c r="B143" s="113" t="s">
        <v>242</v>
      </c>
      <c r="C143" s="157"/>
      <c r="D143" s="157"/>
      <c r="E143" s="140"/>
    </row>
    <row r="144" spans="1:9" ht="16.5" thickBot="1">
      <c r="A144" s="124" t="s">
        <v>655</v>
      </c>
      <c r="B144" s="132" t="s">
        <v>243</v>
      </c>
      <c r="C144" s="106">
        <f>+C125+C129+C134+C139</f>
        <v>1425</v>
      </c>
      <c r="D144" s="106">
        <f>+D125+D129+D134+D139</f>
        <v>3472</v>
      </c>
      <c r="E144" s="107">
        <f>+E125+E129+E134+E139</f>
        <v>3472</v>
      </c>
    </row>
    <row r="145" spans="1:5" ht="16.5" thickBot="1">
      <c r="A145" s="149" t="s">
        <v>656</v>
      </c>
      <c r="B145" s="152" t="s">
        <v>244</v>
      </c>
      <c r="C145" s="106">
        <f>+C124+C144</f>
        <v>126159</v>
      </c>
      <c r="D145" s="106">
        <f>+D124+D144</f>
        <v>147541</v>
      </c>
      <c r="E145" s="107">
        <f>+E124+E144</f>
        <v>132335</v>
      </c>
    </row>
    <row r="147" spans="1:5" ht="18.75" customHeight="1">
      <c r="A147" s="330" t="s">
        <v>245</v>
      </c>
      <c r="B147" s="330"/>
      <c r="C147" s="330"/>
      <c r="D147" s="330"/>
      <c r="E147" s="330"/>
    </row>
    <row r="148" spans="1:5" ht="13.5" customHeight="1" thickBot="1">
      <c r="A148" s="134" t="s">
        <v>738</v>
      </c>
      <c r="B148" s="134"/>
      <c r="C148" s="164"/>
      <c r="E148" s="151" t="s">
        <v>34</v>
      </c>
    </row>
    <row r="149" spans="1:5" ht="21.75" thickBot="1">
      <c r="A149" s="124">
        <v>1</v>
      </c>
      <c r="B149" s="127" t="s">
        <v>246</v>
      </c>
      <c r="C149" s="150">
        <f>+C60-C124</f>
        <v>-16955</v>
      </c>
      <c r="D149" s="150">
        <f>+D60-D124</f>
        <v>-8981</v>
      </c>
      <c r="E149" s="150">
        <f>+E60-E124</f>
        <v>1317</v>
      </c>
    </row>
    <row r="150" spans="1:5" ht="21.75" thickBot="1">
      <c r="A150" s="124" t="s">
        <v>648</v>
      </c>
      <c r="B150" s="127" t="s">
        <v>247</v>
      </c>
      <c r="C150" s="150">
        <f>+C83-C144</f>
        <v>16955</v>
      </c>
      <c r="D150" s="150">
        <f>+D83-D144</f>
        <v>8981</v>
      </c>
      <c r="E150" s="150">
        <f>+E83-E144</f>
        <v>8981</v>
      </c>
    </row>
    <row r="151" spans="1:5" ht="7.5" customHeight="1"/>
    <row r="153" spans="1:5" ht="12.75" customHeight="1"/>
    <row r="154" spans="1:5" ht="12.75" customHeight="1"/>
    <row r="155" spans="1:5" ht="12.75" customHeight="1"/>
    <row r="156" spans="1:5" ht="12.75" customHeight="1"/>
    <row r="157" spans="1:5" ht="12.75" customHeight="1"/>
    <row r="158" spans="1:5" ht="12.75" customHeight="1"/>
    <row r="159" spans="1:5" ht="12.75" customHeight="1"/>
    <row r="160" spans="1:5" ht="12.75" customHeight="1"/>
  </sheetData>
  <mergeCells count="9">
    <mergeCell ref="A147:E147"/>
    <mergeCell ref="A1:E1"/>
    <mergeCell ref="A86:E86"/>
    <mergeCell ref="A88:A89"/>
    <mergeCell ref="B88:B89"/>
    <mergeCell ref="C88:E88"/>
    <mergeCell ref="A3:A4"/>
    <mergeCell ref="B3:B4"/>
    <mergeCell ref="C3:E3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Nemesgulács Község Önkormányzat
2015. ÉVI ZÁRSZÁMADÁSÁNAK PÉNZÜGYI MÉRLEGE&amp;10
&amp;R&amp;"Times New Roman CE,Félkövér dőlt"&amp;11 1.1. melléklet a ....../2016. (......) önkormányzati rendelethez</oddHeader>
  </headerFooter>
  <rowBreaks count="1" manualBreakCount="1">
    <brk id="85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I160"/>
  <sheetViews>
    <sheetView topLeftCell="A87" zoomScale="130" zoomScaleNormal="130" zoomScaleSheetLayoutView="100" workbookViewId="0">
      <selection activeCell="D106" sqref="D106"/>
    </sheetView>
  </sheetViews>
  <sheetFormatPr defaultRowHeight="15.75"/>
  <cols>
    <col min="1" max="1" width="9.5" style="153" customWidth="1"/>
    <col min="2" max="2" width="60.83203125" style="153" customWidth="1"/>
    <col min="3" max="5" width="15.83203125" style="154" customWidth="1"/>
    <col min="6" max="16384" width="9.33203125" style="164"/>
  </cols>
  <sheetData>
    <row r="1" spans="1:5" ht="15.95" customHeight="1">
      <c r="A1" s="331" t="s">
        <v>644</v>
      </c>
      <c r="B1" s="331"/>
      <c r="C1" s="331"/>
      <c r="D1" s="331"/>
      <c r="E1" s="331"/>
    </row>
    <row r="2" spans="1:5" ht="15.95" customHeight="1" thickBot="1">
      <c r="A2" s="28" t="s">
        <v>736</v>
      </c>
      <c r="B2" s="28"/>
      <c r="C2" s="151"/>
      <c r="D2" s="151"/>
      <c r="E2" s="151" t="s">
        <v>34</v>
      </c>
    </row>
    <row r="3" spans="1:5" ht="15.95" customHeight="1">
      <c r="A3" s="332" t="s">
        <v>699</v>
      </c>
      <c r="B3" s="334" t="s">
        <v>646</v>
      </c>
      <c r="C3" s="336" t="str">
        <f ca="1">+'1.1.sz.mell.'!C3:E3</f>
        <v>2015. évi</v>
      </c>
      <c r="D3" s="336"/>
      <c r="E3" s="337"/>
    </row>
    <row r="4" spans="1:5" ht="38.1" customHeight="1" thickBot="1">
      <c r="A4" s="333"/>
      <c r="B4" s="335"/>
      <c r="C4" s="30" t="s">
        <v>56</v>
      </c>
      <c r="D4" s="30" t="s">
        <v>57</v>
      </c>
      <c r="E4" s="31" t="s">
        <v>58</v>
      </c>
    </row>
    <row r="5" spans="1:5" s="165" customFormat="1" ht="12" customHeight="1" thickBot="1">
      <c r="A5" s="129" t="s">
        <v>191</v>
      </c>
      <c r="B5" s="130" t="s">
        <v>192</v>
      </c>
      <c r="C5" s="130" t="s">
        <v>193</v>
      </c>
      <c r="D5" s="130" t="s">
        <v>194</v>
      </c>
      <c r="E5" s="178" t="s">
        <v>195</v>
      </c>
    </row>
    <row r="6" spans="1:5" s="166" customFormat="1" ht="12" customHeight="1" thickBot="1">
      <c r="A6" s="124" t="s">
        <v>647</v>
      </c>
      <c r="B6" s="125" t="s">
        <v>75</v>
      </c>
      <c r="C6" s="156">
        <f>SUM(C7:C11)</f>
        <v>47841</v>
      </c>
      <c r="D6" s="156">
        <f>SUM(D7:D11)</f>
        <v>60953</v>
      </c>
      <c r="E6" s="139">
        <f>SUM(E7:E11)</f>
        <v>60953</v>
      </c>
    </row>
    <row r="7" spans="1:5" s="166" customFormat="1" ht="12" customHeight="1">
      <c r="A7" s="119" t="s">
        <v>711</v>
      </c>
      <c r="B7" s="167" t="s">
        <v>76</v>
      </c>
      <c r="C7" s="158">
        <v>7812</v>
      </c>
      <c r="D7" s="158">
        <v>7838</v>
      </c>
      <c r="E7" s="141">
        <v>7838</v>
      </c>
    </row>
    <row r="8" spans="1:5" s="166" customFormat="1" ht="12" customHeight="1">
      <c r="A8" s="118" t="s">
        <v>712</v>
      </c>
      <c r="B8" s="168" t="s">
        <v>77</v>
      </c>
      <c r="C8" s="157">
        <v>24786</v>
      </c>
      <c r="D8" s="157">
        <v>25484</v>
      </c>
      <c r="E8" s="140">
        <v>25484</v>
      </c>
    </row>
    <row r="9" spans="1:5" s="166" customFormat="1" ht="12" customHeight="1">
      <c r="A9" s="118" t="s">
        <v>713</v>
      </c>
      <c r="B9" s="168" t="s">
        <v>78</v>
      </c>
      <c r="C9" s="157">
        <v>14043</v>
      </c>
      <c r="D9" s="157">
        <v>14430</v>
      </c>
      <c r="E9" s="140">
        <v>14430</v>
      </c>
    </row>
    <row r="10" spans="1:5" s="166" customFormat="1" ht="12" customHeight="1">
      <c r="A10" s="118" t="s">
        <v>714</v>
      </c>
      <c r="B10" s="168" t="s">
        <v>79</v>
      </c>
      <c r="C10" s="157">
        <v>1200</v>
      </c>
      <c r="D10" s="157">
        <v>1200</v>
      </c>
      <c r="E10" s="140">
        <v>1200</v>
      </c>
    </row>
    <row r="11" spans="1:5" s="166" customFormat="1" ht="12" customHeight="1" thickBot="1">
      <c r="A11" s="118" t="s">
        <v>732</v>
      </c>
      <c r="B11" s="168" t="s">
        <v>753</v>
      </c>
      <c r="C11" s="157"/>
      <c r="D11" s="157">
        <v>12001</v>
      </c>
      <c r="E11" s="140">
        <v>12001</v>
      </c>
    </row>
    <row r="12" spans="1:5" s="166" customFormat="1" ht="12" customHeight="1" thickBot="1">
      <c r="A12" s="124" t="s">
        <v>648</v>
      </c>
      <c r="B12" s="146" t="s">
        <v>82</v>
      </c>
      <c r="C12" s="156">
        <f>SUM(C13:C17)</f>
        <v>8950</v>
      </c>
      <c r="D12" s="156">
        <f>SUM(D13:D17)</f>
        <v>12839</v>
      </c>
      <c r="E12" s="139">
        <f>SUM(E13:E17)</f>
        <v>12839</v>
      </c>
    </row>
    <row r="13" spans="1:5" s="166" customFormat="1" ht="12" customHeight="1">
      <c r="A13" s="119" t="s">
        <v>717</v>
      </c>
      <c r="B13" s="167" t="s">
        <v>83</v>
      </c>
      <c r="C13" s="158"/>
      <c r="D13" s="158"/>
      <c r="E13" s="141"/>
    </row>
    <row r="14" spans="1:5" s="166" customFormat="1" ht="12" customHeight="1">
      <c r="A14" s="118" t="s">
        <v>718</v>
      </c>
      <c r="B14" s="168" t="s">
        <v>84</v>
      </c>
      <c r="C14" s="157"/>
      <c r="D14" s="157"/>
      <c r="E14" s="140"/>
    </row>
    <row r="15" spans="1:5" s="166" customFormat="1" ht="12" customHeight="1">
      <c r="A15" s="118" t="s">
        <v>719</v>
      </c>
      <c r="B15" s="168" t="s">
        <v>85</v>
      </c>
      <c r="C15" s="157"/>
      <c r="D15" s="157"/>
      <c r="E15" s="140"/>
    </row>
    <row r="16" spans="1:5" s="166" customFormat="1" ht="12" customHeight="1">
      <c r="A16" s="118" t="s">
        <v>720</v>
      </c>
      <c r="B16" s="168" t="s">
        <v>86</v>
      </c>
      <c r="C16" s="157"/>
      <c r="D16" s="157"/>
      <c r="E16" s="140"/>
    </row>
    <row r="17" spans="1:5" s="166" customFormat="1" ht="12" customHeight="1">
      <c r="A17" s="118" t="s">
        <v>721</v>
      </c>
      <c r="B17" s="168" t="s">
        <v>87</v>
      </c>
      <c r="C17" s="157">
        <v>8950</v>
      </c>
      <c r="D17" s="157">
        <v>12839</v>
      </c>
      <c r="E17" s="140">
        <v>12839</v>
      </c>
    </row>
    <row r="18" spans="1:5" s="166" customFormat="1" ht="12" customHeight="1" thickBot="1">
      <c r="A18" s="120" t="s">
        <v>727</v>
      </c>
      <c r="B18" s="169" t="s">
        <v>88</v>
      </c>
      <c r="C18" s="159"/>
      <c r="D18" s="159"/>
      <c r="E18" s="142"/>
    </row>
    <row r="19" spans="1:5" s="166" customFormat="1" ht="12" customHeight="1" thickBot="1">
      <c r="A19" s="124" t="s">
        <v>649</v>
      </c>
      <c r="B19" s="125" t="s">
        <v>89</v>
      </c>
      <c r="C19" s="156">
        <f>SUM(C20:C24)</f>
        <v>4833</v>
      </c>
      <c r="D19" s="156">
        <f>SUM(D20:D24)</f>
        <v>4833</v>
      </c>
      <c r="E19" s="139">
        <f>SUM(E20:E24)</f>
        <v>4830</v>
      </c>
    </row>
    <row r="20" spans="1:5" s="166" customFormat="1" ht="12" customHeight="1">
      <c r="A20" s="119" t="s">
        <v>700</v>
      </c>
      <c r="B20" s="167" t="s">
        <v>90</v>
      </c>
      <c r="C20" s="158"/>
      <c r="D20" s="158">
        <v>4830</v>
      </c>
      <c r="E20" s="141">
        <v>4830</v>
      </c>
    </row>
    <row r="21" spans="1:5" s="166" customFormat="1" ht="12" customHeight="1">
      <c r="A21" s="118" t="s">
        <v>701</v>
      </c>
      <c r="B21" s="168" t="s">
        <v>91</v>
      </c>
      <c r="C21" s="157"/>
      <c r="D21" s="157"/>
      <c r="E21" s="140"/>
    </row>
    <row r="22" spans="1:5" s="166" customFormat="1" ht="12" customHeight="1">
      <c r="A22" s="118" t="s">
        <v>702</v>
      </c>
      <c r="B22" s="168" t="s">
        <v>92</v>
      </c>
      <c r="C22" s="157"/>
      <c r="D22" s="157"/>
      <c r="E22" s="140"/>
    </row>
    <row r="23" spans="1:5" s="166" customFormat="1" ht="12" customHeight="1">
      <c r="A23" s="118" t="s">
        <v>703</v>
      </c>
      <c r="B23" s="168" t="s">
        <v>93</v>
      </c>
      <c r="C23" s="157"/>
      <c r="D23" s="157"/>
      <c r="E23" s="140"/>
    </row>
    <row r="24" spans="1:5" s="166" customFormat="1" ht="12" customHeight="1">
      <c r="A24" s="118" t="s">
        <v>3</v>
      </c>
      <c r="B24" s="168" t="s">
        <v>94</v>
      </c>
      <c r="C24" s="157">
        <v>4833</v>
      </c>
      <c r="D24" s="157">
        <v>3</v>
      </c>
      <c r="E24" s="140"/>
    </row>
    <row r="25" spans="1:5" s="166" customFormat="1" ht="12" customHeight="1" thickBot="1">
      <c r="A25" s="120" t="s">
        <v>4</v>
      </c>
      <c r="B25" s="169" t="s">
        <v>95</v>
      </c>
      <c r="C25" s="159"/>
      <c r="D25" s="159"/>
      <c r="E25" s="142"/>
    </row>
    <row r="26" spans="1:5" s="166" customFormat="1" ht="12" customHeight="1" thickBot="1">
      <c r="A26" s="124" t="s">
        <v>5</v>
      </c>
      <c r="B26" s="125" t="s">
        <v>96</v>
      </c>
      <c r="C26" s="162">
        <f>+C27+C30+C31+C32</f>
        <v>32350</v>
      </c>
      <c r="D26" s="162">
        <f>+D27+D30+D31+D32</f>
        <v>38806</v>
      </c>
      <c r="E26" s="175">
        <f>+E27+E30+E31+E32</f>
        <v>38804</v>
      </c>
    </row>
    <row r="27" spans="1:5" s="166" customFormat="1" ht="12" customHeight="1">
      <c r="A27" s="119" t="s">
        <v>97</v>
      </c>
      <c r="B27" s="167" t="s">
        <v>98</v>
      </c>
      <c r="C27" s="177">
        <f>+C28+C29</f>
        <v>30100</v>
      </c>
      <c r="D27" s="177">
        <f>+D28+D29</f>
        <v>36426</v>
      </c>
      <c r="E27" s="176">
        <f>+E28+E29</f>
        <v>36424</v>
      </c>
    </row>
    <row r="28" spans="1:5" s="166" customFormat="1" ht="12" customHeight="1">
      <c r="A28" s="118" t="s">
        <v>99</v>
      </c>
      <c r="B28" s="168" t="s">
        <v>100</v>
      </c>
      <c r="C28" s="157">
        <v>6100</v>
      </c>
      <c r="D28" s="157">
        <v>6504</v>
      </c>
      <c r="E28" s="140">
        <v>6502</v>
      </c>
    </row>
    <row r="29" spans="1:5" s="166" customFormat="1" ht="12" customHeight="1">
      <c r="A29" s="118" t="s">
        <v>101</v>
      </c>
      <c r="B29" s="168" t="s">
        <v>102</v>
      </c>
      <c r="C29" s="157">
        <v>24000</v>
      </c>
      <c r="D29" s="157">
        <v>29922</v>
      </c>
      <c r="E29" s="140">
        <v>29922</v>
      </c>
    </row>
    <row r="30" spans="1:5" s="166" customFormat="1" ht="12" customHeight="1">
      <c r="A30" s="118" t="s">
        <v>103</v>
      </c>
      <c r="B30" s="168" t="s">
        <v>104</v>
      </c>
      <c r="C30" s="157">
        <v>2100</v>
      </c>
      <c r="D30" s="157">
        <v>2165</v>
      </c>
      <c r="E30" s="140">
        <v>2165</v>
      </c>
    </row>
    <row r="31" spans="1:5" s="166" customFormat="1" ht="12" customHeight="1">
      <c r="A31" s="118" t="s">
        <v>105</v>
      </c>
      <c r="B31" s="168" t="s">
        <v>106</v>
      </c>
      <c r="C31" s="157"/>
      <c r="D31" s="157"/>
      <c r="E31" s="140"/>
    </row>
    <row r="32" spans="1:5" s="166" customFormat="1" ht="12" customHeight="1" thickBot="1">
      <c r="A32" s="120" t="s">
        <v>107</v>
      </c>
      <c r="B32" s="169" t="s">
        <v>108</v>
      </c>
      <c r="C32" s="159">
        <v>150</v>
      </c>
      <c r="D32" s="159">
        <v>215</v>
      </c>
      <c r="E32" s="142">
        <v>215</v>
      </c>
    </row>
    <row r="33" spans="1:5" s="166" customFormat="1" ht="12" customHeight="1" thickBot="1">
      <c r="A33" s="124" t="s">
        <v>651</v>
      </c>
      <c r="B33" s="125" t="s">
        <v>109</v>
      </c>
      <c r="C33" s="156">
        <f>SUM(C34:C43)</f>
        <v>9080</v>
      </c>
      <c r="D33" s="156">
        <f>SUM(D34:D43)</f>
        <v>9262</v>
      </c>
      <c r="E33" s="139">
        <f>SUM(E34:E43)</f>
        <v>6937</v>
      </c>
    </row>
    <row r="34" spans="1:5" s="166" customFormat="1" ht="12" customHeight="1">
      <c r="A34" s="119" t="s">
        <v>704</v>
      </c>
      <c r="B34" s="167" t="s">
        <v>110</v>
      </c>
      <c r="C34" s="158"/>
      <c r="D34" s="158"/>
      <c r="E34" s="141"/>
    </row>
    <row r="35" spans="1:5" s="166" customFormat="1" ht="12" customHeight="1">
      <c r="A35" s="118" t="s">
        <v>705</v>
      </c>
      <c r="B35" s="168" t="s">
        <v>111</v>
      </c>
      <c r="C35" s="157"/>
      <c r="D35" s="157">
        <v>182</v>
      </c>
      <c r="E35" s="140">
        <v>182</v>
      </c>
    </row>
    <row r="36" spans="1:5" s="166" customFormat="1" ht="12" customHeight="1">
      <c r="A36" s="118" t="s">
        <v>706</v>
      </c>
      <c r="B36" s="168" t="s">
        <v>112</v>
      </c>
      <c r="C36" s="157"/>
      <c r="D36" s="157"/>
      <c r="E36" s="140"/>
    </row>
    <row r="37" spans="1:5" s="166" customFormat="1" ht="12" customHeight="1">
      <c r="A37" s="118" t="s">
        <v>7</v>
      </c>
      <c r="B37" s="168" t="s">
        <v>113</v>
      </c>
      <c r="C37" s="157">
        <v>5365</v>
      </c>
      <c r="D37" s="157">
        <v>5365</v>
      </c>
      <c r="E37" s="140">
        <v>4147</v>
      </c>
    </row>
    <row r="38" spans="1:5" s="166" customFormat="1" ht="12" customHeight="1">
      <c r="A38" s="118" t="s">
        <v>8</v>
      </c>
      <c r="B38" s="168" t="s">
        <v>114</v>
      </c>
      <c r="C38" s="157">
        <v>1290</v>
      </c>
      <c r="D38" s="157">
        <v>1290</v>
      </c>
      <c r="E38" s="140">
        <v>1200</v>
      </c>
    </row>
    <row r="39" spans="1:5" s="166" customFormat="1" ht="12" customHeight="1">
      <c r="A39" s="118" t="s">
        <v>9</v>
      </c>
      <c r="B39" s="168" t="s">
        <v>115</v>
      </c>
      <c r="C39" s="157">
        <v>2425</v>
      </c>
      <c r="D39" s="157">
        <v>2425</v>
      </c>
      <c r="E39" s="140">
        <v>1317</v>
      </c>
    </row>
    <row r="40" spans="1:5" s="166" customFormat="1" ht="12" customHeight="1">
      <c r="A40" s="118" t="s">
        <v>10</v>
      </c>
      <c r="B40" s="168" t="s">
        <v>116</v>
      </c>
      <c r="C40" s="157"/>
      <c r="D40" s="157"/>
      <c r="E40" s="140"/>
    </row>
    <row r="41" spans="1:5" s="166" customFormat="1" ht="12" customHeight="1">
      <c r="A41" s="118" t="s">
        <v>11</v>
      </c>
      <c r="B41" s="168" t="s">
        <v>117</v>
      </c>
      <c r="C41" s="157"/>
      <c r="D41" s="157"/>
      <c r="E41" s="140">
        <v>2</v>
      </c>
    </row>
    <row r="42" spans="1:5" s="166" customFormat="1" ht="12" customHeight="1">
      <c r="A42" s="118" t="s">
        <v>118</v>
      </c>
      <c r="B42" s="168" t="s">
        <v>119</v>
      </c>
      <c r="C42" s="160"/>
      <c r="D42" s="160"/>
      <c r="E42" s="143">
        <v>76</v>
      </c>
    </row>
    <row r="43" spans="1:5" s="166" customFormat="1" ht="12" customHeight="1" thickBot="1">
      <c r="A43" s="120" t="s">
        <v>120</v>
      </c>
      <c r="B43" s="169" t="s">
        <v>121</v>
      </c>
      <c r="C43" s="161"/>
      <c r="D43" s="161"/>
      <c r="E43" s="144">
        <v>13</v>
      </c>
    </row>
    <row r="44" spans="1:5" s="166" customFormat="1" ht="12" customHeight="1" thickBot="1">
      <c r="A44" s="124" t="s">
        <v>652</v>
      </c>
      <c r="B44" s="125" t="s">
        <v>122</v>
      </c>
      <c r="C44" s="156">
        <f>SUM(C45:C49)</f>
        <v>4725</v>
      </c>
      <c r="D44" s="156">
        <f>SUM(D45:D49)</f>
        <v>4725</v>
      </c>
      <c r="E44" s="139">
        <f>SUM(E45:E49)</f>
        <v>3179</v>
      </c>
    </row>
    <row r="45" spans="1:5" s="166" customFormat="1" ht="12" customHeight="1">
      <c r="A45" s="119" t="s">
        <v>707</v>
      </c>
      <c r="B45" s="167" t="s">
        <v>123</v>
      </c>
      <c r="C45" s="179"/>
      <c r="D45" s="179"/>
      <c r="E45" s="145"/>
    </row>
    <row r="46" spans="1:5" s="166" customFormat="1" ht="12" customHeight="1">
      <c r="A46" s="118" t="s">
        <v>708</v>
      </c>
      <c r="B46" s="168" t="s">
        <v>124</v>
      </c>
      <c r="C46" s="160">
        <v>4725</v>
      </c>
      <c r="D46" s="160">
        <v>4725</v>
      </c>
      <c r="E46" s="143">
        <v>3179</v>
      </c>
    </row>
    <row r="47" spans="1:5" s="166" customFormat="1" ht="12" customHeight="1">
      <c r="A47" s="118" t="s">
        <v>125</v>
      </c>
      <c r="B47" s="168" t="s">
        <v>126</v>
      </c>
      <c r="C47" s="160"/>
      <c r="D47" s="160"/>
      <c r="E47" s="143"/>
    </row>
    <row r="48" spans="1:5" s="166" customFormat="1" ht="12" customHeight="1">
      <c r="A48" s="118" t="s">
        <v>127</v>
      </c>
      <c r="B48" s="168" t="s">
        <v>128</v>
      </c>
      <c r="C48" s="160"/>
      <c r="D48" s="160"/>
      <c r="E48" s="143"/>
    </row>
    <row r="49" spans="1:5" s="166" customFormat="1" ht="12" customHeight="1" thickBot="1">
      <c r="A49" s="120" t="s">
        <v>129</v>
      </c>
      <c r="B49" s="169" t="s">
        <v>130</v>
      </c>
      <c r="C49" s="161"/>
      <c r="D49" s="161"/>
      <c r="E49" s="144"/>
    </row>
    <row r="50" spans="1:5" s="166" customFormat="1" ht="17.25" customHeight="1" thickBot="1">
      <c r="A50" s="124" t="s">
        <v>12</v>
      </c>
      <c r="B50" s="125" t="s">
        <v>131</v>
      </c>
      <c r="C50" s="156">
        <f>SUM(C51:C53)</f>
        <v>0</v>
      </c>
      <c r="D50" s="156">
        <f>SUM(D51:D53)</f>
        <v>2564</v>
      </c>
      <c r="E50" s="139">
        <f>SUM(E51:E53)</f>
        <v>2575</v>
      </c>
    </row>
    <row r="51" spans="1:5" s="166" customFormat="1" ht="12" customHeight="1">
      <c r="A51" s="119" t="s">
        <v>709</v>
      </c>
      <c r="B51" s="167" t="s">
        <v>132</v>
      </c>
      <c r="C51" s="158"/>
      <c r="D51" s="158"/>
      <c r="E51" s="141"/>
    </row>
    <row r="52" spans="1:5" s="166" customFormat="1" ht="12" customHeight="1">
      <c r="A52" s="118" t="s">
        <v>710</v>
      </c>
      <c r="B52" s="168" t="s">
        <v>133</v>
      </c>
      <c r="C52" s="157"/>
      <c r="D52" s="157"/>
      <c r="E52" s="140">
        <v>11</v>
      </c>
    </row>
    <row r="53" spans="1:5" s="166" customFormat="1" ht="12" customHeight="1">
      <c r="A53" s="118" t="s">
        <v>134</v>
      </c>
      <c r="B53" s="168" t="s">
        <v>135</v>
      </c>
      <c r="C53" s="157"/>
      <c r="D53" s="157">
        <v>2564</v>
      </c>
      <c r="E53" s="140">
        <v>2564</v>
      </c>
    </row>
    <row r="54" spans="1:5" s="166" customFormat="1" ht="12" customHeight="1" thickBot="1">
      <c r="A54" s="120" t="s">
        <v>136</v>
      </c>
      <c r="B54" s="169" t="s">
        <v>137</v>
      </c>
      <c r="C54" s="159"/>
      <c r="D54" s="159"/>
      <c r="E54" s="142"/>
    </row>
    <row r="55" spans="1:5" s="166" customFormat="1" ht="12" customHeight="1" thickBot="1">
      <c r="A55" s="124" t="s">
        <v>654</v>
      </c>
      <c r="B55" s="146" t="s">
        <v>138</v>
      </c>
      <c r="C55" s="156">
        <f>SUM(C56:C58)</f>
        <v>0</v>
      </c>
      <c r="D55" s="156">
        <f>SUM(D56:D58)</f>
        <v>1106</v>
      </c>
      <c r="E55" s="139">
        <f>SUM(E56:E58)</f>
        <v>63</v>
      </c>
    </row>
    <row r="56" spans="1:5" s="166" customFormat="1" ht="12" customHeight="1">
      <c r="A56" s="119" t="s">
        <v>13</v>
      </c>
      <c r="B56" s="167" t="s">
        <v>139</v>
      </c>
      <c r="C56" s="160"/>
      <c r="D56" s="160"/>
      <c r="E56" s="143"/>
    </row>
    <row r="57" spans="1:5" s="166" customFormat="1" ht="12" customHeight="1">
      <c r="A57" s="118" t="s">
        <v>14</v>
      </c>
      <c r="B57" s="168" t="s">
        <v>140</v>
      </c>
      <c r="C57" s="160"/>
      <c r="D57" s="160"/>
      <c r="E57" s="143"/>
    </row>
    <row r="58" spans="1:5" s="166" customFormat="1" ht="12" customHeight="1">
      <c r="A58" s="118" t="s">
        <v>35</v>
      </c>
      <c r="B58" s="168" t="s">
        <v>141</v>
      </c>
      <c r="C58" s="160"/>
      <c r="D58" s="160">
        <v>1106</v>
      </c>
      <c r="E58" s="143">
        <v>63</v>
      </c>
    </row>
    <row r="59" spans="1:5" s="166" customFormat="1" ht="12" customHeight="1" thickBot="1">
      <c r="A59" s="120" t="s">
        <v>142</v>
      </c>
      <c r="B59" s="169" t="s">
        <v>143</v>
      </c>
      <c r="C59" s="160"/>
      <c r="D59" s="160"/>
      <c r="E59" s="143"/>
    </row>
    <row r="60" spans="1:5" s="166" customFormat="1" ht="12" customHeight="1" thickBot="1">
      <c r="A60" s="124" t="s">
        <v>655</v>
      </c>
      <c r="B60" s="125" t="s">
        <v>144</v>
      </c>
      <c r="C60" s="162">
        <f>+C6+C12+C19+C26+C33+C44+C50+C55</f>
        <v>107779</v>
      </c>
      <c r="D60" s="162">
        <f>+D6+D12+D19+D26+D33+D44+D50+D55</f>
        <v>135088</v>
      </c>
      <c r="E60" s="175">
        <f>+E6+E12+E19+E26+E33+E44+E50+E55</f>
        <v>130180</v>
      </c>
    </row>
    <row r="61" spans="1:5" s="166" customFormat="1" ht="12" customHeight="1" thickBot="1">
      <c r="A61" s="180" t="s">
        <v>145</v>
      </c>
      <c r="B61" s="146" t="s">
        <v>146</v>
      </c>
      <c r="C61" s="156">
        <f>+C62+C63+C64</f>
        <v>0</v>
      </c>
      <c r="D61" s="156">
        <f>+D62+D63+D64</f>
        <v>0</v>
      </c>
      <c r="E61" s="139">
        <f>+E62+E63+E64</f>
        <v>0</v>
      </c>
    </row>
    <row r="62" spans="1:5" s="166" customFormat="1" ht="12" customHeight="1">
      <c r="A62" s="119" t="s">
        <v>147</v>
      </c>
      <c r="B62" s="167" t="s">
        <v>148</v>
      </c>
      <c r="C62" s="160"/>
      <c r="D62" s="160"/>
      <c r="E62" s="143"/>
    </row>
    <row r="63" spans="1:5" s="166" customFormat="1" ht="12" customHeight="1">
      <c r="A63" s="118" t="s">
        <v>149</v>
      </c>
      <c r="B63" s="168" t="s">
        <v>150</v>
      </c>
      <c r="C63" s="160"/>
      <c r="D63" s="160"/>
      <c r="E63" s="143"/>
    </row>
    <row r="64" spans="1:5" s="166" customFormat="1" ht="12" customHeight="1" thickBot="1">
      <c r="A64" s="120" t="s">
        <v>151</v>
      </c>
      <c r="B64" s="104" t="s">
        <v>196</v>
      </c>
      <c r="C64" s="160"/>
      <c r="D64" s="160"/>
      <c r="E64" s="143"/>
    </row>
    <row r="65" spans="1:5" s="166" customFormat="1" ht="12" customHeight="1" thickBot="1">
      <c r="A65" s="180" t="s">
        <v>153</v>
      </c>
      <c r="B65" s="146" t="s">
        <v>154</v>
      </c>
      <c r="C65" s="156">
        <f>+C66+C67+C68+C69</f>
        <v>0</v>
      </c>
      <c r="D65" s="156">
        <f>+D66+D67+D68+D69</f>
        <v>0</v>
      </c>
      <c r="E65" s="139">
        <f>+E66+E67+E68+E69</f>
        <v>0</v>
      </c>
    </row>
    <row r="66" spans="1:5" s="166" customFormat="1" ht="13.5" customHeight="1">
      <c r="A66" s="119" t="s">
        <v>733</v>
      </c>
      <c r="B66" s="167" t="s">
        <v>155</v>
      </c>
      <c r="C66" s="160"/>
      <c r="D66" s="160"/>
      <c r="E66" s="143"/>
    </row>
    <row r="67" spans="1:5" s="166" customFormat="1" ht="12" customHeight="1">
      <c r="A67" s="118" t="s">
        <v>734</v>
      </c>
      <c r="B67" s="168" t="s">
        <v>156</v>
      </c>
      <c r="C67" s="160"/>
      <c r="D67" s="160"/>
      <c r="E67" s="143"/>
    </row>
    <row r="68" spans="1:5" s="166" customFormat="1" ht="12" customHeight="1">
      <c r="A68" s="118" t="s">
        <v>157</v>
      </c>
      <c r="B68" s="168" t="s">
        <v>158</v>
      </c>
      <c r="C68" s="160"/>
      <c r="D68" s="160"/>
      <c r="E68" s="143"/>
    </row>
    <row r="69" spans="1:5" s="166" customFormat="1" ht="12" customHeight="1" thickBot="1">
      <c r="A69" s="120" t="s">
        <v>159</v>
      </c>
      <c r="B69" s="169" t="s">
        <v>160</v>
      </c>
      <c r="C69" s="160"/>
      <c r="D69" s="160"/>
      <c r="E69" s="143"/>
    </row>
    <row r="70" spans="1:5" s="166" customFormat="1" ht="12" customHeight="1" thickBot="1">
      <c r="A70" s="180" t="s">
        <v>161</v>
      </c>
      <c r="B70" s="146" t="s">
        <v>162</v>
      </c>
      <c r="C70" s="156">
        <f>+C71+C72</f>
        <v>18380</v>
      </c>
      <c r="D70" s="156">
        <f>+D71+D72</f>
        <v>8823</v>
      </c>
      <c r="E70" s="139">
        <f>+E71+E72</f>
        <v>8823</v>
      </c>
    </row>
    <row r="71" spans="1:5" s="166" customFormat="1" ht="12" customHeight="1">
      <c r="A71" s="119" t="s">
        <v>163</v>
      </c>
      <c r="B71" s="167" t="s">
        <v>164</v>
      </c>
      <c r="C71" s="160">
        <v>18380</v>
      </c>
      <c r="D71" s="160">
        <v>8823</v>
      </c>
      <c r="E71" s="143">
        <v>8823</v>
      </c>
    </row>
    <row r="72" spans="1:5" s="166" customFormat="1" ht="12" customHeight="1" thickBot="1">
      <c r="A72" s="120" t="s">
        <v>165</v>
      </c>
      <c r="B72" s="169" t="s">
        <v>166</v>
      </c>
      <c r="C72" s="160"/>
      <c r="D72" s="160"/>
      <c r="E72" s="143"/>
    </row>
    <row r="73" spans="1:5" s="166" customFormat="1" ht="12" customHeight="1" thickBot="1">
      <c r="A73" s="180" t="s">
        <v>167</v>
      </c>
      <c r="B73" s="146" t="s">
        <v>168</v>
      </c>
      <c r="C73" s="156">
        <f>+C74+C75+C76</f>
        <v>0</v>
      </c>
      <c r="D73" s="156">
        <f>+D74+D75+D76</f>
        <v>3630</v>
      </c>
      <c r="E73" s="139">
        <f>+E74+E75+E76</f>
        <v>3630</v>
      </c>
    </row>
    <row r="74" spans="1:5" s="166" customFormat="1" ht="12" customHeight="1">
      <c r="A74" s="119" t="s">
        <v>169</v>
      </c>
      <c r="B74" s="167" t="s">
        <v>170</v>
      </c>
      <c r="C74" s="160"/>
      <c r="D74" s="160">
        <v>3630</v>
      </c>
      <c r="E74" s="143">
        <v>3630</v>
      </c>
    </row>
    <row r="75" spans="1:5" s="166" customFormat="1" ht="12" customHeight="1">
      <c r="A75" s="118" t="s">
        <v>171</v>
      </c>
      <c r="B75" s="168" t="s">
        <v>172</v>
      </c>
      <c r="C75" s="160"/>
      <c r="D75" s="160"/>
      <c r="E75" s="143"/>
    </row>
    <row r="76" spans="1:5" s="166" customFormat="1" ht="12" customHeight="1" thickBot="1">
      <c r="A76" s="120" t="s">
        <v>173</v>
      </c>
      <c r="B76" s="148" t="s">
        <v>174</v>
      </c>
      <c r="C76" s="160"/>
      <c r="D76" s="160"/>
      <c r="E76" s="143"/>
    </row>
    <row r="77" spans="1:5" s="166" customFormat="1" ht="12" customHeight="1" thickBot="1">
      <c r="A77" s="180" t="s">
        <v>175</v>
      </c>
      <c r="B77" s="146" t="s">
        <v>176</v>
      </c>
      <c r="C77" s="156">
        <f>+C78+C79+C80+C81</f>
        <v>0</v>
      </c>
      <c r="D77" s="156">
        <f>+D78+D79+D80+D81</f>
        <v>0</v>
      </c>
      <c r="E77" s="139">
        <f>+E78+E79+E80+E81</f>
        <v>0</v>
      </c>
    </row>
    <row r="78" spans="1:5" s="166" customFormat="1" ht="12" customHeight="1">
      <c r="A78" s="170" t="s">
        <v>177</v>
      </c>
      <c r="B78" s="167" t="s">
        <v>178</v>
      </c>
      <c r="C78" s="160"/>
      <c r="D78" s="160"/>
      <c r="E78" s="143"/>
    </row>
    <row r="79" spans="1:5" s="166" customFormat="1" ht="12" customHeight="1">
      <c r="A79" s="171" t="s">
        <v>179</v>
      </c>
      <c r="B79" s="168" t="s">
        <v>180</v>
      </c>
      <c r="C79" s="160"/>
      <c r="D79" s="160"/>
      <c r="E79" s="143"/>
    </row>
    <row r="80" spans="1:5" s="166" customFormat="1" ht="12" customHeight="1">
      <c r="A80" s="171" t="s">
        <v>181</v>
      </c>
      <c r="B80" s="168" t="s">
        <v>182</v>
      </c>
      <c r="C80" s="160"/>
      <c r="D80" s="160"/>
      <c r="E80" s="143"/>
    </row>
    <row r="81" spans="1:5" s="166" customFormat="1" ht="12" customHeight="1" thickBot="1">
      <c r="A81" s="181" t="s">
        <v>183</v>
      </c>
      <c r="B81" s="148" t="s">
        <v>184</v>
      </c>
      <c r="C81" s="160"/>
      <c r="D81" s="160"/>
      <c r="E81" s="143"/>
    </row>
    <row r="82" spans="1:5" s="166" customFormat="1" ht="12" customHeight="1" thickBot="1">
      <c r="A82" s="180" t="s">
        <v>185</v>
      </c>
      <c r="B82" s="146" t="s">
        <v>186</v>
      </c>
      <c r="C82" s="183"/>
      <c r="D82" s="183"/>
      <c r="E82" s="184"/>
    </row>
    <row r="83" spans="1:5" s="166" customFormat="1" ht="12" customHeight="1" thickBot="1">
      <c r="A83" s="180" t="s">
        <v>187</v>
      </c>
      <c r="B83" s="102" t="s">
        <v>188</v>
      </c>
      <c r="C83" s="162">
        <f>+C61+C65+C70+C73+C77+C82</f>
        <v>18380</v>
      </c>
      <c r="D83" s="162">
        <f>+D61+D65+D70+D73+D77+D82</f>
        <v>12453</v>
      </c>
      <c r="E83" s="175">
        <f>+E61+E65+E70+E73+E77+E82</f>
        <v>12453</v>
      </c>
    </row>
    <row r="84" spans="1:5" s="166" customFormat="1" ht="12" customHeight="1" thickBot="1">
      <c r="A84" s="182" t="s">
        <v>189</v>
      </c>
      <c r="B84" s="105" t="s">
        <v>190</v>
      </c>
      <c r="C84" s="162">
        <f>+C60+C83</f>
        <v>126159</v>
      </c>
      <c r="D84" s="162">
        <f>+D60+D83</f>
        <v>147541</v>
      </c>
      <c r="E84" s="175">
        <f>+E60+E83</f>
        <v>142633</v>
      </c>
    </row>
    <row r="85" spans="1:5" s="166" customFormat="1" ht="12" customHeight="1">
      <c r="A85" s="100"/>
      <c r="B85" s="100"/>
      <c r="C85" s="101"/>
      <c r="D85" s="101"/>
      <c r="E85" s="101"/>
    </row>
    <row r="86" spans="1:5" ht="16.5" customHeight="1">
      <c r="A86" s="331" t="s">
        <v>676</v>
      </c>
      <c r="B86" s="331"/>
      <c r="C86" s="331"/>
      <c r="D86" s="331"/>
      <c r="E86" s="331"/>
    </row>
    <row r="87" spans="1:5" s="172" customFormat="1" ht="16.5" customHeight="1" thickBot="1">
      <c r="A87" s="29" t="s">
        <v>737</v>
      </c>
      <c r="B87" s="29"/>
      <c r="C87" s="133"/>
      <c r="D87" s="133"/>
      <c r="E87" s="133" t="s">
        <v>34</v>
      </c>
    </row>
    <row r="88" spans="1:5" s="172" customFormat="1" ht="16.5" customHeight="1">
      <c r="A88" s="332" t="s">
        <v>699</v>
      </c>
      <c r="B88" s="334" t="s">
        <v>55</v>
      </c>
      <c r="C88" s="336" t="str">
        <f>+C3</f>
        <v>2015. évi</v>
      </c>
      <c r="D88" s="336"/>
      <c r="E88" s="337"/>
    </row>
    <row r="89" spans="1:5" ht="38.1" customHeight="1" thickBot="1">
      <c r="A89" s="333"/>
      <c r="B89" s="335"/>
      <c r="C89" s="30" t="s">
        <v>56</v>
      </c>
      <c r="D89" s="30" t="s">
        <v>57</v>
      </c>
      <c r="E89" s="31" t="s">
        <v>58</v>
      </c>
    </row>
    <row r="90" spans="1:5" s="165" customFormat="1" ht="12" customHeight="1" thickBot="1">
      <c r="A90" s="129" t="s">
        <v>191</v>
      </c>
      <c r="B90" s="130" t="s">
        <v>192</v>
      </c>
      <c r="C90" s="130" t="s">
        <v>193</v>
      </c>
      <c r="D90" s="130" t="s">
        <v>194</v>
      </c>
      <c r="E90" s="131" t="s">
        <v>195</v>
      </c>
    </row>
    <row r="91" spans="1:5" ht="12" customHeight="1" thickBot="1">
      <c r="A91" s="126" t="s">
        <v>647</v>
      </c>
      <c r="B91" s="128" t="s">
        <v>197</v>
      </c>
      <c r="C91" s="155">
        <f>SUM(C92:C96)</f>
        <v>103818</v>
      </c>
      <c r="D91" s="155">
        <f>SUM(D92:D96)</f>
        <v>123007</v>
      </c>
      <c r="E91" s="110">
        <f>SUM(E92:E96)</f>
        <v>117541</v>
      </c>
    </row>
    <row r="92" spans="1:5" ht="12" customHeight="1">
      <c r="A92" s="121" t="s">
        <v>711</v>
      </c>
      <c r="B92" s="114" t="s">
        <v>677</v>
      </c>
      <c r="C92" s="37">
        <v>18471</v>
      </c>
      <c r="D92" s="37">
        <v>19179</v>
      </c>
      <c r="E92" s="109">
        <v>19157</v>
      </c>
    </row>
    <row r="93" spans="1:5" ht="12" customHeight="1">
      <c r="A93" s="118" t="s">
        <v>712</v>
      </c>
      <c r="B93" s="112" t="s">
        <v>15</v>
      </c>
      <c r="C93" s="157">
        <v>4326</v>
      </c>
      <c r="D93" s="157">
        <v>4326</v>
      </c>
      <c r="E93" s="140">
        <v>4017</v>
      </c>
    </row>
    <row r="94" spans="1:5" ht="12" customHeight="1">
      <c r="A94" s="118" t="s">
        <v>713</v>
      </c>
      <c r="B94" s="112" t="s">
        <v>731</v>
      </c>
      <c r="C94" s="159">
        <v>34755</v>
      </c>
      <c r="D94" s="159">
        <v>39127</v>
      </c>
      <c r="E94" s="142">
        <v>34723</v>
      </c>
    </row>
    <row r="95" spans="1:5" ht="12" customHeight="1">
      <c r="A95" s="118" t="s">
        <v>714</v>
      </c>
      <c r="B95" s="115" t="s">
        <v>16</v>
      </c>
      <c r="C95" s="159">
        <v>4784</v>
      </c>
      <c r="D95" s="159">
        <v>5364</v>
      </c>
      <c r="E95" s="142">
        <v>4947</v>
      </c>
    </row>
    <row r="96" spans="1:5" ht="12" customHeight="1">
      <c r="A96" s="118" t="s">
        <v>722</v>
      </c>
      <c r="B96" s="123" t="s">
        <v>17</v>
      </c>
      <c r="C96" s="159">
        <f>SUM(C97:C106)</f>
        <v>41482</v>
      </c>
      <c r="D96" s="159">
        <f>SUM(D97:D106)</f>
        <v>55011</v>
      </c>
      <c r="E96" s="159">
        <f>SUM(E97:E106)</f>
        <v>54697</v>
      </c>
    </row>
    <row r="97" spans="1:5" ht="12" customHeight="1">
      <c r="A97" s="118" t="s">
        <v>715</v>
      </c>
      <c r="B97" s="112" t="s">
        <v>198</v>
      </c>
      <c r="C97" s="159">
        <v>174</v>
      </c>
      <c r="D97" s="159">
        <v>2167</v>
      </c>
      <c r="E97" s="142">
        <v>2008</v>
      </c>
    </row>
    <row r="98" spans="1:5" ht="12" customHeight="1">
      <c r="A98" s="118" t="s">
        <v>716</v>
      </c>
      <c r="B98" s="135" t="s">
        <v>199</v>
      </c>
      <c r="C98" s="159"/>
      <c r="D98" s="159"/>
      <c r="E98" s="142"/>
    </row>
    <row r="99" spans="1:5" ht="12" customHeight="1">
      <c r="A99" s="118" t="s">
        <v>723</v>
      </c>
      <c r="B99" s="136" t="s">
        <v>200</v>
      </c>
      <c r="C99" s="159"/>
      <c r="D99" s="159"/>
      <c r="E99" s="142"/>
    </row>
    <row r="100" spans="1:5" ht="12" customHeight="1">
      <c r="A100" s="118" t="s">
        <v>724</v>
      </c>
      <c r="B100" s="136" t="s">
        <v>201</v>
      </c>
      <c r="C100" s="159"/>
      <c r="D100" s="159"/>
      <c r="E100" s="142"/>
    </row>
    <row r="101" spans="1:5" ht="12" customHeight="1">
      <c r="A101" s="118" t="s">
        <v>725</v>
      </c>
      <c r="B101" s="135" t="s">
        <v>202</v>
      </c>
      <c r="C101" s="159">
        <v>41098</v>
      </c>
      <c r="D101" s="159">
        <v>42052</v>
      </c>
      <c r="E101" s="142">
        <v>41897</v>
      </c>
    </row>
    <row r="102" spans="1:5" ht="12" customHeight="1">
      <c r="A102" s="118" t="s">
        <v>726</v>
      </c>
      <c r="B102" s="135" t="s">
        <v>203</v>
      </c>
      <c r="C102" s="159"/>
      <c r="D102" s="159"/>
      <c r="E102" s="142"/>
    </row>
    <row r="103" spans="1:5" ht="12" customHeight="1">
      <c r="A103" s="118" t="s">
        <v>728</v>
      </c>
      <c r="B103" s="136" t="s">
        <v>204</v>
      </c>
      <c r="C103" s="159"/>
      <c r="D103" s="159"/>
      <c r="E103" s="142"/>
    </row>
    <row r="104" spans="1:5" ht="12" customHeight="1">
      <c r="A104" s="117" t="s">
        <v>18</v>
      </c>
      <c r="B104" s="137" t="s">
        <v>205</v>
      </c>
      <c r="C104" s="159"/>
      <c r="D104" s="159"/>
      <c r="E104" s="142"/>
    </row>
    <row r="105" spans="1:5" ht="12" customHeight="1">
      <c r="A105" s="118" t="s">
        <v>206</v>
      </c>
      <c r="B105" s="137" t="s">
        <v>207</v>
      </c>
      <c r="C105" s="159"/>
      <c r="D105" s="159"/>
      <c r="E105" s="142"/>
    </row>
    <row r="106" spans="1:5" ht="12" customHeight="1" thickBot="1">
      <c r="A106" s="122" t="s">
        <v>208</v>
      </c>
      <c r="B106" s="138" t="s">
        <v>209</v>
      </c>
      <c r="C106" s="38">
        <v>210</v>
      </c>
      <c r="D106" s="38">
        <v>10792</v>
      </c>
      <c r="E106" s="103">
        <v>10792</v>
      </c>
    </row>
    <row r="107" spans="1:5" ht="12" customHeight="1" thickBot="1">
      <c r="A107" s="124" t="s">
        <v>648</v>
      </c>
      <c r="B107" s="127" t="s">
        <v>210</v>
      </c>
      <c r="C107" s="156">
        <f>+C108+C110+C112</f>
        <v>18134</v>
      </c>
      <c r="D107" s="156">
        <f>+D108+D110+D112</f>
        <v>16134</v>
      </c>
      <c r="E107" s="139">
        <f>+E108+E110+E112</f>
        <v>10138</v>
      </c>
    </row>
    <row r="108" spans="1:5" ht="12" customHeight="1">
      <c r="A108" s="119" t="s">
        <v>717</v>
      </c>
      <c r="B108" s="112" t="s">
        <v>33</v>
      </c>
      <c r="C108" s="158">
        <v>10384</v>
      </c>
      <c r="D108" s="158">
        <v>8384</v>
      </c>
      <c r="E108" s="141">
        <v>5890</v>
      </c>
    </row>
    <row r="109" spans="1:5" ht="12" customHeight="1">
      <c r="A109" s="119" t="s">
        <v>718</v>
      </c>
      <c r="B109" s="116" t="s">
        <v>211</v>
      </c>
      <c r="C109" s="158"/>
      <c r="D109" s="158"/>
      <c r="E109" s="141"/>
    </row>
    <row r="110" spans="1:5">
      <c r="A110" s="119" t="s">
        <v>719</v>
      </c>
      <c r="B110" s="116" t="s">
        <v>19</v>
      </c>
      <c r="C110" s="157">
        <v>7750</v>
      </c>
      <c r="D110" s="157">
        <v>7750</v>
      </c>
      <c r="E110" s="140">
        <v>4248</v>
      </c>
    </row>
    <row r="111" spans="1:5" ht="12" customHeight="1">
      <c r="A111" s="119" t="s">
        <v>720</v>
      </c>
      <c r="B111" s="116" t="s">
        <v>212</v>
      </c>
      <c r="C111" s="157"/>
      <c r="D111" s="157"/>
      <c r="E111" s="140"/>
    </row>
    <row r="112" spans="1:5" ht="12" customHeight="1">
      <c r="A112" s="119" t="s">
        <v>721</v>
      </c>
      <c r="B112" s="148" t="s">
        <v>36</v>
      </c>
      <c r="C112" s="157"/>
      <c r="D112" s="157"/>
      <c r="E112" s="140"/>
    </row>
    <row r="113" spans="1:5" ht="21.75" customHeight="1">
      <c r="A113" s="119" t="s">
        <v>727</v>
      </c>
      <c r="B113" s="147" t="s">
        <v>213</v>
      </c>
      <c r="C113" s="157"/>
      <c r="D113" s="157"/>
      <c r="E113" s="140"/>
    </row>
    <row r="114" spans="1:5" ht="24" customHeight="1">
      <c r="A114" s="119" t="s">
        <v>729</v>
      </c>
      <c r="B114" s="163" t="s">
        <v>214</v>
      </c>
      <c r="C114" s="157"/>
      <c r="D114" s="157"/>
      <c r="E114" s="140"/>
    </row>
    <row r="115" spans="1:5" ht="12" customHeight="1">
      <c r="A115" s="119" t="s">
        <v>20</v>
      </c>
      <c r="B115" s="136" t="s">
        <v>201</v>
      </c>
      <c r="C115" s="157"/>
      <c r="D115" s="157"/>
      <c r="E115" s="140"/>
    </row>
    <row r="116" spans="1:5" ht="12" customHeight="1">
      <c r="A116" s="119" t="s">
        <v>21</v>
      </c>
      <c r="B116" s="136" t="s">
        <v>215</v>
      </c>
      <c r="C116" s="157"/>
      <c r="D116" s="157"/>
      <c r="E116" s="140"/>
    </row>
    <row r="117" spans="1:5" ht="12" customHeight="1">
      <c r="A117" s="119" t="s">
        <v>22</v>
      </c>
      <c r="B117" s="136" t="s">
        <v>216</v>
      </c>
      <c r="C117" s="157"/>
      <c r="D117" s="157"/>
      <c r="E117" s="140"/>
    </row>
    <row r="118" spans="1:5" s="185" customFormat="1" ht="12" customHeight="1">
      <c r="A118" s="119" t="s">
        <v>217</v>
      </c>
      <c r="B118" s="136" t="s">
        <v>204</v>
      </c>
      <c r="C118" s="157"/>
      <c r="D118" s="157"/>
      <c r="E118" s="140"/>
    </row>
    <row r="119" spans="1:5" ht="12" customHeight="1">
      <c r="A119" s="119" t="s">
        <v>218</v>
      </c>
      <c r="B119" s="136" t="s">
        <v>219</v>
      </c>
      <c r="C119" s="157"/>
      <c r="D119" s="157"/>
      <c r="E119" s="140"/>
    </row>
    <row r="120" spans="1:5" ht="12" customHeight="1" thickBot="1">
      <c r="A120" s="117" t="s">
        <v>220</v>
      </c>
      <c r="B120" s="136" t="s">
        <v>221</v>
      </c>
      <c r="C120" s="159"/>
      <c r="D120" s="159"/>
      <c r="E120" s="142"/>
    </row>
    <row r="121" spans="1:5" ht="12" customHeight="1" thickBot="1">
      <c r="A121" s="124" t="s">
        <v>649</v>
      </c>
      <c r="B121" s="132" t="s">
        <v>222</v>
      </c>
      <c r="C121" s="156">
        <f>+C122+C123</f>
        <v>1632</v>
      </c>
      <c r="D121" s="156">
        <f>+D122+D123</f>
        <v>3744</v>
      </c>
      <c r="E121" s="139">
        <f>+E122+E123</f>
        <v>0</v>
      </c>
    </row>
    <row r="122" spans="1:5" ht="12" customHeight="1">
      <c r="A122" s="119" t="s">
        <v>700</v>
      </c>
      <c r="B122" s="113" t="s">
        <v>685</v>
      </c>
      <c r="C122" s="158">
        <v>1632</v>
      </c>
      <c r="D122" s="158">
        <v>3744</v>
      </c>
      <c r="E122" s="141"/>
    </row>
    <row r="123" spans="1:5" ht="12" customHeight="1" thickBot="1">
      <c r="A123" s="120" t="s">
        <v>701</v>
      </c>
      <c r="B123" s="116" t="s">
        <v>686</v>
      </c>
      <c r="C123" s="159"/>
      <c r="D123" s="159"/>
      <c r="E123" s="142"/>
    </row>
    <row r="124" spans="1:5" ht="12" customHeight="1" thickBot="1">
      <c r="A124" s="124" t="s">
        <v>650</v>
      </c>
      <c r="B124" s="132" t="s">
        <v>223</v>
      </c>
      <c r="C124" s="156">
        <f>+C91+C107+C121</f>
        <v>123584</v>
      </c>
      <c r="D124" s="156">
        <f>+D91+D107+D121</f>
        <v>142885</v>
      </c>
      <c r="E124" s="139">
        <f>+E91+E107+E121</f>
        <v>127679</v>
      </c>
    </row>
    <row r="125" spans="1:5" ht="12" customHeight="1" thickBot="1">
      <c r="A125" s="124" t="s">
        <v>651</v>
      </c>
      <c r="B125" s="132" t="s">
        <v>224</v>
      </c>
      <c r="C125" s="156">
        <f>+C126+C127+C128</f>
        <v>0</v>
      </c>
      <c r="D125" s="156">
        <f>+D126+D127+D128</f>
        <v>0</v>
      </c>
      <c r="E125" s="139">
        <f>+E126+E127+E128</f>
        <v>0</v>
      </c>
    </row>
    <row r="126" spans="1:5" ht="12" customHeight="1">
      <c r="A126" s="119" t="s">
        <v>704</v>
      </c>
      <c r="B126" s="113" t="s">
        <v>225</v>
      </c>
      <c r="C126" s="157"/>
      <c r="D126" s="157"/>
      <c r="E126" s="140"/>
    </row>
    <row r="127" spans="1:5" ht="12" customHeight="1">
      <c r="A127" s="119" t="s">
        <v>705</v>
      </c>
      <c r="B127" s="113" t="s">
        <v>226</v>
      </c>
      <c r="C127" s="157"/>
      <c r="D127" s="157"/>
      <c r="E127" s="140"/>
    </row>
    <row r="128" spans="1:5" ht="12" customHeight="1" thickBot="1">
      <c r="A128" s="117" t="s">
        <v>706</v>
      </c>
      <c r="B128" s="111" t="s">
        <v>227</v>
      </c>
      <c r="C128" s="157"/>
      <c r="D128" s="157"/>
      <c r="E128" s="140"/>
    </row>
    <row r="129" spans="1:9" ht="12" customHeight="1" thickBot="1">
      <c r="A129" s="124" t="s">
        <v>652</v>
      </c>
      <c r="B129" s="132" t="s">
        <v>228</v>
      </c>
      <c r="C129" s="156">
        <f>+C130+C131+C133+C132</f>
        <v>0</v>
      </c>
      <c r="D129" s="156">
        <f>+D130+D131+D133+D132</f>
        <v>0</v>
      </c>
      <c r="E129" s="139">
        <f>+E130+E131+E133+E132</f>
        <v>0</v>
      </c>
    </row>
    <row r="130" spans="1:9" ht="12" customHeight="1">
      <c r="A130" s="119" t="s">
        <v>707</v>
      </c>
      <c r="B130" s="113" t="s">
        <v>229</v>
      </c>
      <c r="C130" s="157"/>
      <c r="D130" s="157"/>
      <c r="E130" s="140"/>
    </row>
    <row r="131" spans="1:9" ht="12" customHeight="1">
      <c r="A131" s="119" t="s">
        <v>708</v>
      </c>
      <c r="B131" s="113" t="s">
        <v>230</v>
      </c>
      <c r="C131" s="157"/>
      <c r="D131" s="157"/>
      <c r="E131" s="140"/>
    </row>
    <row r="132" spans="1:9" ht="12" customHeight="1">
      <c r="A132" s="119" t="s">
        <v>125</v>
      </c>
      <c r="B132" s="113" t="s">
        <v>231</v>
      </c>
      <c r="C132" s="157"/>
      <c r="D132" s="157"/>
      <c r="E132" s="140"/>
    </row>
    <row r="133" spans="1:9" ht="12" customHeight="1" thickBot="1">
      <c r="A133" s="117" t="s">
        <v>127</v>
      </c>
      <c r="B133" s="111" t="s">
        <v>232</v>
      </c>
      <c r="C133" s="157"/>
      <c r="D133" s="157"/>
      <c r="E133" s="140"/>
    </row>
    <row r="134" spans="1:9" ht="12" customHeight="1" thickBot="1">
      <c r="A134" s="124" t="s">
        <v>653</v>
      </c>
      <c r="B134" s="132" t="s">
        <v>233</v>
      </c>
      <c r="C134" s="162">
        <f>+C135+C136+C137+C138</f>
        <v>1425</v>
      </c>
      <c r="D134" s="162">
        <f>+D135+D136+D137+D138</f>
        <v>3472</v>
      </c>
      <c r="E134" s="175">
        <f>+E135+E136+E137+E138</f>
        <v>3472</v>
      </c>
    </row>
    <row r="135" spans="1:9" ht="12" customHeight="1">
      <c r="A135" s="119" t="s">
        <v>709</v>
      </c>
      <c r="B135" s="113" t="s">
        <v>234</v>
      </c>
      <c r="C135" s="157"/>
      <c r="D135" s="157"/>
      <c r="E135" s="140"/>
    </row>
    <row r="136" spans="1:9" ht="12" customHeight="1">
      <c r="A136" s="119" t="s">
        <v>710</v>
      </c>
      <c r="B136" s="113" t="s">
        <v>235</v>
      </c>
      <c r="C136" s="157">
        <v>1425</v>
      </c>
      <c r="D136" s="157">
        <v>3472</v>
      </c>
      <c r="E136" s="140">
        <v>3472</v>
      </c>
    </row>
    <row r="137" spans="1:9" ht="12" customHeight="1">
      <c r="A137" s="119" t="s">
        <v>134</v>
      </c>
      <c r="B137" s="113" t="s">
        <v>236</v>
      </c>
      <c r="C137" s="157"/>
      <c r="D137" s="157"/>
      <c r="E137" s="140"/>
    </row>
    <row r="138" spans="1:9" ht="12" customHeight="1" thickBot="1">
      <c r="A138" s="117" t="s">
        <v>136</v>
      </c>
      <c r="B138" s="111" t="s">
        <v>237</v>
      </c>
      <c r="C138" s="157"/>
      <c r="D138" s="157"/>
      <c r="E138" s="140"/>
    </row>
    <row r="139" spans="1:9" ht="15" customHeight="1" thickBot="1">
      <c r="A139" s="124" t="s">
        <v>654</v>
      </c>
      <c r="B139" s="132" t="s">
        <v>238</v>
      </c>
      <c r="C139" s="39">
        <f>+C140+C141+C142+C143</f>
        <v>0</v>
      </c>
      <c r="D139" s="39">
        <f>+D140+D141+D142+D143</f>
        <v>0</v>
      </c>
      <c r="E139" s="108">
        <f>+E140+E141+E142+E143</f>
        <v>0</v>
      </c>
      <c r="F139" s="173"/>
      <c r="G139" s="174"/>
      <c r="H139" s="174"/>
      <c r="I139" s="174"/>
    </row>
    <row r="140" spans="1:9" s="166" customFormat="1" ht="12.95" customHeight="1">
      <c r="A140" s="119" t="s">
        <v>13</v>
      </c>
      <c r="B140" s="113" t="s">
        <v>239</v>
      </c>
      <c r="C140" s="157"/>
      <c r="D140" s="157"/>
      <c r="E140" s="140"/>
    </row>
    <row r="141" spans="1:9" ht="12.75" customHeight="1">
      <c r="A141" s="119" t="s">
        <v>14</v>
      </c>
      <c r="B141" s="113" t="s">
        <v>240</v>
      </c>
      <c r="C141" s="157"/>
      <c r="D141" s="157"/>
      <c r="E141" s="140"/>
    </row>
    <row r="142" spans="1:9" ht="12.75" customHeight="1">
      <c r="A142" s="119" t="s">
        <v>35</v>
      </c>
      <c r="B142" s="113" t="s">
        <v>241</v>
      </c>
      <c r="C142" s="157"/>
      <c r="D142" s="157"/>
      <c r="E142" s="140"/>
    </row>
    <row r="143" spans="1:9" ht="12.75" customHeight="1" thickBot="1">
      <c r="A143" s="119" t="s">
        <v>142</v>
      </c>
      <c r="B143" s="113" t="s">
        <v>242</v>
      </c>
      <c r="C143" s="157"/>
      <c r="D143" s="157"/>
      <c r="E143" s="140"/>
    </row>
    <row r="144" spans="1:9" ht="16.5" thickBot="1">
      <c r="A144" s="124" t="s">
        <v>655</v>
      </c>
      <c r="B144" s="132" t="s">
        <v>243</v>
      </c>
      <c r="C144" s="106">
        <f>+C125+C129+C134+C139</f>
        <v>1425</v>
      </c>
      <c r="D144" s="106">
        <f>+D125+D129+D134+D139</f>
        <v>3472</v>
      </c>
      <c r="E144" s="107">
        <f>+E125+E129+E134+E139</f>
        <v>3472</v>
      </c>
    </row>
    <row r="145" spans="1:5" ht="16.5" thickBot="1">
      <c r="A145" s="149" t="s">
        <v>656</v>
      </c>
      <c r="B145" s="152" t="s">
        <v>244</v>
      </c>
      <c r="C145" s="106">
        <f>+C124+C144</f>
        <v>125009</v>
      </c>
      <c r="D145" s="106">
        <f>+D124+D144</f>
        <v>146357</v>
      </c>
      <c r="E145" s="107">
        <f>+E124+E144</f>
        <v>131151</v>
      </c>
    </row>
    <row r="147" spans="1:5" ht="18.75" customHeight="1">
      <c r="A147" s="330" t="s">
        <v>245</v>
      </c>
      <c r="B147" s="330"/>
      <c r="C147" s="330"/>
      <c r="D147" s="330"/>
      <c r="E147" s="330"/>
    </row>
    <row r="148" spans="1:5" ht="13.5" customHeight="1" thickBot="1">
      <c r="A148" s="134" t="s">
        <v>738</v>
      </c>
      <c r="B148" s="134"/>
      <c r="C148" s="164"/>
      <c r="E148" s="151" t="s">
        <v>34</v>
      </c>
    </row>
    <row r="149" spans="1:5" ht="21.75" thickBot="1">
      <c r="A149" s="124">
        <v>1</v>
      </c>
      <c r="B149" s="127" t="s">
        <v>246</v>
      </c>
      <c r="C149" s="150">
        <f>+C60-C124</f>
        <v>-15805</v>
      </c>
      <c r="D149" s="150">
        <f>+D60-D124</f>
        <v>-7797</v>
      </c>
      <c r="E149" s="150">
        <f>+E60-E124</f>
        <v>2501</v>
      </c>
    </row>
    <row r="150" spans="1:5" ht="21.75" thickBot="1">
      <c r="A150" s="124" t="s">
        <v>648</v>
      </c>
      <c r="B150" s="127" t="s">
        <v>247</v>
      </c>
      <c r="C150" s="150">
        <f>+C83-C144</f>
        <v>16955</v>
      </c>
      <c r="D150" s="150">
        <f>+D83-D144</f>
        <v>8981</v>
      </c>
      <c r="E150" s="150">
        <f>+E83-E144</f>
        <v>8981</v>
      </c>
    </row>
    <row r="151" spans="1:5" ht="7.5" customHeight="1"/>
    <row r="153" spans="1:5" ht="12.75" customHeight="1"/>
    <row r="154" spans="1:5" ht="12.75" customHeight="1"/>
    <row r="155" spans="1:5" ht="12.75" customHeight="1"/>
    <row r="156" spans="1:5" ht="12.75" customHeight="1"/>
    <row r="157" spans="1:5" ht="12.75" customHeight="1"/>
    <row r="158" spans="1:5" ht="12.75" customHeight="1"/>
    <row r="159" spans="1:5" ht="12.75" customHeight="1"/>
    <row r="160" spans="1:5" s="153" customFormat="1" ht="12.75" customHeight="1">
      <c r="C160" s="154"/>
      <c r="D160" s="154"/>
      <c r="E160" s="154"/>
    </row>
  </sheetData>
  <mergeCells count="9">
    <mergeCell ref="A147:E147"/>
    <mergeCell ref="A1:E1"/>
    <mergeCell ref="A3:A4"/>
    <mergeCell ref="B3:B4"/>
    <mergeCell ref="C3:E3"/>
    <mergeCell ref="A86:E86"/>
    <mergeCell ref="A88:A89"/>
    <mergeCell ref="B88:B89"/>
    <mergeCell ref="C88:E88"/>
  </mergeCells>
  <phoneticPr fontId="25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Nemesgulács Önkormányzat
2015. ÉVI ZÁRSZÁMADÁS
KÖTELEZŐ FELADATAINAK MÉRLEGE 
&amp;R&amp;"Times New Roman CE,Félkövér dőlt"&amp;11 1.2. melléklet a ....../2016. (......) önkormányzati rendelethez</oddHeader>
  </headerFooter>
  <rowBreaks count="1" manualBreakCount="1">
    <brk id="85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I161"/>
  <sheetViews>
    <sheetView zoomScale="130" zoomScaleNormal="130" zoomScaleSheetLayoutView="100" workbookViewId="0">
      <selection sqref="A1:E1"/>
    </sheetView>
  </sheetViews>
  <sheetFormatPr defaultRowHeight="15.75"/>
  <cols>
    <col min="1" max="1" width="9.5" style="153" customWidth="1"/>
    <col min="2" max="2" width="60.83203125" style="153" customWidth="1"/>
    <col min="3" max="5" width="15.83203125" style="154" customWidth="1"/>
    <col min="6" max="16384" width="9.33203125" style="164"/>
  </cols>
  <sheetData>
    <row r="1" spans="1:5" ht="15.95" customHeight="1">
      <c r="A1" s="331" t="s">
        <v>644</v>
      </c>
      <c r="B1" s="331"/>
      <c r="C1" s="331"/>
      <c r="D1" s="331"/>
      <c r="E1" s="331"/>
    </row>
    <row r="2" spans="1:5" ht="15.95" customHeight="1" thickBot="1">
      <c r="A2" s="28" t="s">
        <v>736</v>
      </c>
      <c r="B2" s="28"/>
      <c r="C2" s="151"/>
      <c r="D2" s="151"/>
      <c r="E2" s="151" t="s">
        <v>34</v>
      </c>
    </row>
    <row r="3" spans="1:5" ht="15.95" customHeight="1">
      <c r="A3" s="332" t="s">
        <v>699</v>
      </c>
      <c r="B3" s="334" t="s">
        <v>646</v>
      </c>
      <c r="C3" s="336" t="str">
        <f ca="1">+'1.1.sz.mell.'!C3:E3</f>
        <v>2015. évi</v>
      </c>
      <c r="D3" s="336"/>
      <c r="E3" s="337"/>
    </row>
    <row r="4" spans="1:5" ht="38.1" customHeight="1" thickBot="1">
      <c r="A4" s="333"/>
      <c r="B4" s="335"/>
      <c r="C4" s="30" t="s">
        <v>56</v>
      </c>
      <c r="D4" s="30" t="s">
        <v>57</v>
      </c>
      <c r="E4" s="31" t="s">
        <v>58</v>
      </c>
    </row>
    <row r="5" spans="1:5" s="165" customFormat="1" ht="12" customHeight="1" thickBot="1">
      <c r="A5" s="129" t="s">
        <v>191</v>
      </c>
      <c r="B5" s="130" t="s">
        <v>192</v>
      </c>
      <c r="C5" s="130" t="s">
        <v>193</v>
      </c>
      <c r="D5" s="130" t="s">
        <v>194</v>
      </c>
      <c r="E5" s="178" t="s">
        <v>195</v>
      </c>
    </row>
    <row r="6" spans="1:5" s="166" customFormat="1" ht="12" customHeight="1" thickBot="1">
      <c r="A6" s="124" t="s">
        <v>647</v>
      </c>
      <c r="B6" s="125" t="s">
        <v>75</v>
      </c>
      <c r="C6" s="156">
        <f>SUM(C7:C12)</f>
        <v>0</v>
      </c>
      <c r="D6" s="156">
        <f>SUM(D7:D12)</f>
        <v>0</v>
      </c>
      <c r="E6" s="139">
        <f>SUM(E7:E12)</f>
        <v>0</v>
      </c>
    </row>
    <row r="7" spans="1:5" s="166" customFormat="1" ht="12" customHeight="1">
      <c r="A7" s="119" t="s">
        <v>711</v>
      </c>
      <c r="B7" s="167" t="s">
        <v>76</v>
      </c>
      <c r="C7" s="158"/>
      <c r="D7" s="158"/>
      <c r="E7" s="141"/>
    </row>
    <row r="8" spans="1:5" s="166" customFormat="1" ht="12" customHeight="1">
      <c r="A8" s="118" t="s">
        <v>712</v>
      </c>
      <c r="B8" s="168" t="s">
        <v>77</v>
      </c>
      <c r="C8" s="157"/>
      <c r="D8" s="157"/>
      <c r="E8" s="140"/>
    </row>
    <row r="9" spans="1:5" s="166" customFormat="1" ht="12" customHeight="1">
      <c r="A9" s="118" t="s">
        <v>713</v>
      </c>
      <c r="B9" s="168" t="s">
        <v>78</v>
      </c>
      <c r="C9" s="157"/>
      <c r="D9" s="157"/>
      <c r="E9" s="140"/>
    </row>
    <row r="10" spans="1:5" s="166" customFormat="1" ht="12" customHeight="1">
      <c r="A10" s="118" t="s">
        <v>714</v>
      </c>
      <c r="B10" s="168" t="s">
        <v>79</v>
      </c>
      <c r="C10" s="157"/>
      <c r="D10" s="157"/>
      <c r="E10" s="140"/>
    </row>
    <row r="11" spans="1:5" s="166" customFormat="1" ht="12" customHeight="1">
      <c r="A11" s="118" t="s">
        <v>732</v>
      </c>
      <c r="B11" s="168" t="s">
        <v>80</v>
      </c>
      <c r="C11" s="157"/>
      <c r="D11" s="157"/>
      <c r="E11" s="140"/>
    </row>
    <row r="12" spans="1:5" s="166" customFormat="1" ht="12" customHeight="1" thickBot="1">
      <c r="A12" s="120" t="s">
        <v>715</v>
      </c>
      <c r="B12" s="169" t="s">
        <v>81</v>
      </c>
      <c r="C12" s="159"/>
      <c r="D12" s="159"/>
      <c r="E12" s="142"/>
    </row>
    <row r="13" spans="1:5" s="166" customFormat="1" ht="12" customHeight="1" thickBot="1">
      <c r="A13" s="124" t="s">
        <v>648</v>
      </c>
      <c r="B13" s="146" t="s">
        <v>82</v>
      </c>
      <c r="C13" s="156">
        <f>SUM(C14:C18)</f>
        <v>0</v>
      </c>
      <c r="D13" s="156">
        <f>SUM(D14:D18)</f>
        <v>0</v>
      </c>
      <c r="E13" s="139">
        <f>SUM(E14:E18)</f>
        <v>0</v>
      </c>
    </row>
    <row r="14" spans="1:5" s="166" customFormat="1" ht="12" customHeight="1">
      <c r="A14" s="119" t="s">
        <v>717</v>
      </c>
      <c r="B14" s="167" t="s">
        <v>83</v>
      </c>
      <c r="C14" s="158"/>
      <c r="D14" s="158"/>
      <c r="E14" s="141"/>
    </row>
    <row r="15" spans="1:5" s="166" customFormat="1" ht="12" customHeight="1">
      <c r="A15" s="118" t="s">
        <v>718</v>
      </c>
      <c r="B15" s="168" t="s">
        <v>84</v>
      </c>
      <c r="C15" s="157"/>
      <c r="D15" s="157"/>
      <c r="E15" s="140"/>
    </row>
    <row r="16" spans="1:5" s="166" customFormat="1" ht="12" customHeight="1">
      <c r="A16" s="118" t="s">
        <v>719</v>
      </c>
      <c r="B16" s="168" t="s">
        <v>85</v>
      </c>
      <c r="C16" s="157"/>
      <c r="D16" s="157"/>
      <c r="E16" s="140"/>
    </row>
    <row r="17" spans="1:5" s="166" customFormat="1" ht="12" customHeight="1">
      <c r="A17" s="118" t="s">
        <v>720</v>
      </c>
      <c r="B17" s="168" t="s">
        <v>86</v>
      </c>
      <c r="C17" s="157"/>
      <c r="D17" s="157"/>
      <c r="E17" s="140"/>
    </row>
    <row r="18" spans="1:5" s="166" customFormat="1" ht="12" customHeight="1">
      <c r="A18" s="118" t="s">
        <v>721</v>
      </c>
      <c r="B18" s="168" t="s">
        <v>87</v>
      </c>
      <c r="C18" s="157"/>
      <c r="D18" s="157"/>
      <c r="E18" s="140"/>
    </row>
    <row r="19" spans="1:5" s="166" customFormat="1" ht="12" customHeight="1" thickBot="1">
      <c r="A19" s="120" t="s">
        <v>727</v>
      </c>
      <c r="B19" s="169" t="s">
        <v>88</v>
      </c>
      <c r="C19" s="159"/>
      <c r="D19" s="159"/>
      <c r="E19" s="142"/>
    </row>
    <row r="20" spans="1:5" s="166" customFormat="1" ht="12" customHeight="1" thickBot="1">
      <c r="A20" s="124" t="s">
        <v>649</v>
      </c>
      <c r="B20" s="125" t="s">
        <v>89</v>
      </c>
      <c r="C20" s="156">
        <f>SUM(C21:C25)</f>
        <v>0</v>
      </c>
      <c r="D20" s="156">
        <f>SUM(D21:D25)</f>
        <v>0</v>
      </c>
      <c r="E20" s="139">
        <f>SUM(E21:E25)</f>
        <v>0</v>
      </c>
    </row>
    <row r="21" spans="1:5" s="166" customFormat="1" ht="12" customHeight="1">
      <c r="A21" s="119" t="s">
        <v>700</v>
      </c>
      <c r="B21" s="167" t="s">
        <v>90</v>
      </c>
      <c r="C21" s="158"/>
      <c r="D21" s="158"/>
      <c r="E21" s="141"/>
    </row>
    <row r="22" spans="1:5" s="166" customFormat="1" ht="12" customHeight="1">
      <c r="A22" s="118" t="s">
        <v>701</v>
      </c>
      <c r="B22" s="168" t="s">
        <v>91</v>
      </c>
      <c r="C22" s="157"/>
      <c r="D22" s="157"/>
      <c r="E22" s="140"/>
    </row>
    <row r="23" spans="1:5" s="166" customFormat="1" ht="12" customHeight="1">
      <c r="A23" s="118" t="s">
        <v>702</v>
      </c>
      <c r="B23" s="168" t="s">
        <v>92</v>
      </c>
      <c r="C23" s="157"/>
      <c r="D23" s="157"/>
      <c r="E23" s="140"/>
    </row>
    <row r="24" spans="1:5" s="166" customFormat="1" ht="12" customHeight="1">
      <c r="A24" s="118" t="s">
        <v>703</v>
      </c>
      <c r="B24" s="168" t="s">
        <v>93</v>
      </c>
      <c r="C24" s="157"/>
      <c r="D24" s="157"/>
      <c r="E24" s="140"/>
    </row>
    <row r="25" spans="1:5" s="166" customFormat="1" ht="12" customHeight="1">
      <c r="A25" s="118" t="s">
        <v>3</v>
      </c>
      <c r="B25" s="168" t="s">
        <v>94</v>
      </c>
      <c r="C25" s="157"/>
      <c r="D25" s="157"/>
      <c r="E25" s="140"/>
    </row>
    <row r="26" spans="1:5" s="166" customFormat="1" ht="12" customHeight="1" thickBot="1">
      <c r="A26" s="120" t="s">
        <v>4</v>
      </c>
      <c r="B26" s="169" t="s">
        <v>95</v>
      </c>
      <c r="C26" s="159"/>
      <c r="D26" s="159"/>
      <c r="E26" s="142"/>
    </row>
    <row r="27" spans="1:5" s="166" customFormat="1" ht="12" customHeight="1" thickBot="1">
      <c r="A27" s="124" t="s">
        <v>5</v>
      </c>
      <c r="B27" s="125" t="s">
        <v>96</v>
      </c>
      <c r="C27" s="162">
        <f>+C28+C31+C32+C33</f>
        <v>0</v>
      </c>
      <c r="D27" s="162">
        <f>+D28+D31+D32+D33</f>
        <v>0</v>
      </c>
      <c r="E27" s="175">
        <f>+E28+E31+E32+E33</f>
        <v>0</v>
      </c>
    </row>
    <row r="28" spans="1:5" s="166" customFormat="1" ht="12" customHeight="1">
      <c r="A28" s="119" t="s">
        <v>97</v>
      </c>
      <c r="B28" s="167" t="s">
        <v>98</v>
      </c>
      <c r="C28" s="177">
        <f>+C29+C30</f>
        <v>0</v>
      </c>
      <c r="D28" s="177">
        <f>+D29+D30</f>
        <v>0</v>
      </c>
      <c r="E28" s="176">
        <f>+E29+E30</f>
        <v>0</v>
      </c>
    </row>
    <row r="29" spans="1:5" s="166" customFormat="1" ht="12" customHeight="1">
      <c r="A29" s="118" t="s">
        <v>99</v>
      </c>
      <c r="B29" s="168" t="s">
        <v>100</v>
      </c>
      <c r="C29" s="157"/>
      <c r="D29" s="157"/>
      <c r="E29" s="140"/>
    </row>
    <row r="30" spans="1:5" s="166" customFormat="1" ht="12" customHeight="1">
      <c r="A30" s="118" t="s">
        <v>101</v>
      </c>
      <c r="B30" s="168" t="s">
        <v>102</v>
      </c>
      <c r="C30" s="157"/>
      <c r="D30" s="157"/>
      <c r="E30" s="140"/>
    </row>
    <row r="31" spans="1:5" s="166" customFormat="1" ht="12" customHeight="1">
      <c r="A31" s="118" t="s">
        <v>103</v>
      </c>
      <c r="B31" s="168" t="s">
        <v>104</v>
      </c>
      <c r="C31" s="157"/>
      <c r="D31" s="157"/>
      <c r="E31" s="140"/>
    </row>
    <row r="32" spans="1:5" s="166" customFormat="1" ht="12" customHeight="1">
      <c r="A32" s="118" t="s">
        <v>105</v>
      </c>
      <c r="B32" s="168" t="s">
        <v>106</v>
      </c>
      <c r="C32" s="157"/>
      <c r="D32" s="157"/>
      <c r="E32" s="140"/>
    </row>
    <row r="33" spans="1:5" s="166" customFormat="1" ht="12" customHeight="1" thickBot="1">
      <c r="A33" s="120" t="s">
        <v>107</v>
      </c>
      <c r="B33" s="169" t="s">
        <v>108</v>
      </c>
      <c r="C33" s="159"/>
      <c r="D33" s="159"/>
      <c r="E33" s="142"/>
    </row>
    <row r="34" spans="1:5" s="166" customFormat="1" ht="12" customHeight="1" thickBot="1">
      <c r="A34" s="124" t="s">
        <v>651</v>
      </c>
      <c r="B34" s="125" t="s">
        <v>109</v>
      </c>
      <c r="C34" s="156">
        <f>SUM(C35:C44)</f>
        <v>0</v>
      </c>
      <c r="D34" s="156">
        <f>SUM(D35:D44)</f>
        <v>0</v>
      </c>
      <c r="E34" s="139">
        <f>SUM(E35:E44)</f>
        <v>0</v>
      </c>
    </row>
    <row r="35" spans="1:5" s="166" customFormat="1" ht="12" customHeight="1">
      <c r="A35" s="119" t="s">
        <v>704</v>
      </c>
      <c r="B35" s="167" t="s">
        <v>110</v>
      </c>
      <c r="C35" s="158"/>
      <c r="D35" s="158"/>
      <c r="E35" s="141"/>
    </row>
    <row r="36" spans="1:5" s="166" customFormat="1" ht="12" customHeight="1">
      <c r="A36" s="118" t="s">
        <v>705</v>
      </c>
      <c r="B36" s="168" t="s">
        <v>111</v>
      </c>
      <c r="C36" s="157"/>
      <c r="D36" s="157"/>
      <c r="E36" s="140"/>
    </row>
    <row r="37" spans="1:5" s="166" customFormat="1" ht="12" customHeight="1">
      <c r="A37" s="118" t="s">
        <v>706</v>
      </c>
      <c r="B37" s="168" t="s">
        <v>112</v>
      </c>
      <c r="C37" s="157"/>
      <c r="D37" s="157"/>
      <c r="E37" s="140"/>
    </row>
    <row r="38" spans="1:5" s="166" customFormat="1" ht="12" customHeight="1">
      <c r="A38" s="118" t="s">
        <v>7</v>
      </c>
      <c r="B38" s="168" t="s">
        <v>113</v>
      </c>
      <c r="C38" s="157"/>
      <c r="D38" s="157"/>
      <c r="E38" s="140"/>
    </row>
    <row r="39" spans="1:5" s="166" customFormat="1" ht="12" customHeight="1">
      <c r="A39" s="118" t="s">
        <v>8</v>
      </c>
      <c r="B39" s="168" t="s">
        <v>114</v>
      </c>
      <c r="C39" s="157"/>
      <c r="D39" s="157"/>
      <c r="E39" s="140"/>
    </row>
    <row r="40" spans="1:5" s="166" customFormat="1" ht="12" customHeight="1">
      <c r="A40" s="118" t="s">
        <v>9</v>
      </c>
      <c r="B40" s="168" t="s">
        <v>115</v>
      </c>
      <c r="C40" s="157"/>
      <c r="D40" s="157"/>
      <c r="E40" s="140"/>
    </row>
    <row r="41" spans="1:5" s="166" customFormat="1" ht="12" customHeight="1">
      <c r="A41" s="118" t="s">
        <v>10</v>
      </c>
      <c r="B41" s="168" t="s">
        <v>116</v>
      </c>
      <c r="C41" s="157"/>
      <c r="D41" s="157"/>
      <c r="E41" s="140"/>
    </row>
    <row r="42" spans="1:5" s="166" customFormat="1" ht="12" customHeight="1">
      <c r="A42" s="118" t="s">
        <v>11</v>
      </c>
      <c r="B42" s="168" t="s">
        <v>117</v>
      </c>
      <c r="C42" s="157"/>
      <c r="D42" s="157"/>
      <c r="E42" s="140"/>
    </row>
    <row r="43" spans="1:5" s="166" customFormat="1" ht="12" customHeight="1">
      <c r="A43" s="118" t="s">
        <v>118</v>
      </c>
      <c r="B43" s="168" t="s">
        <v>119</v>
      </c>
      <c r="C43" s="160"/>
      <c r="D43" s="160"/>
      <c r="E43" s="143"/>
    </row>
    <row r="44" spans="1:5" s="166" customFormat="1" ht="12" customHeight="1" thickBot="1">
      <c r="A44" s="120" t="s">
        <v>120</v>
      </c>
      <c r="B44" s="169" t="s">
        <v>121</v>
      </c>
      <c r="C44" s="161"/>
      <c r="D44" s="161"/>
      <c r="E44" s="144"/>
    </row>
    <row r="45" spans="1:5" s="166" customFormat="1" ht="12" customHeight="1" thickBot="1">
      <c r="A45" s="124" t="s">
        <v>652</v>
      </c>
      <c r="B45" s="125" t="s">
        <v>122</v>
      </c>
      <c r="C45" s="156">
        <f>SUM(C46:C50)</f>
        <v>0</v>
      </c>
      <c r="D45" s="156">
        <f>SUM(D46:D50)</f>
        <v>0</v>
      </c>
      <c r="E45" s="139">
        <f>SUM(E46:E50)</f>
        <v>0</v>
      </c>
    </row>
    <row r="46" spans="1:5" s="166" customFormat="1" ht="12" customHeight="1">
      <c r="A46" s="119" t="s">
        <v>707</v>
      </c>
      <c r="B46" s="167" t="s">
        <v>123</v>
      </c>
      <c r="C46" s="179"/>
      <c r="D46" s="179"/>
      <c r="E46" s="145"/>
    </row>
    <row r="47" spans="1:5" s="166" customFormat="1" ht="12" customHeight="1">
      <c r="A47" s="118" t="s">
        <v>708</v>
      </c>
      <c r="B47" s="168" t="s">
        <v>124</v>
      </c>
      <c r="C47" s="160"/>
      <c r="D47" s="160"/>
      <c r="E47" s="143"/>
    </row>
    <row r="48" spans="1:5" s="166" customFormat="1" ht="12" customHeight="1">
      <c r="A48" s="118" t="s">
        <v>125</v>
      </c>
      <c r="B48" s="168" t="s">
        <v>126</v>
      </c>
      <c r="C48" s="160"/>
      <c r="D48" s="160"/>
      <c r="E48" s="143"/>
    </row>
    <row r="49" spans="1:5" s="166" customFormat="1" ht="12" customHeight="1">
      <c r="A49" s="118" t="s">
        <v>127</v>
      </c>
      <c r="B49" s="168" t="s">
        <v>128</v>
      </c>
      <c r="C49" s="160"/>
      <c r="D49" s="160"/>
      <c r="E49" s="143"/>
    </row>
    <row r="50" spans="1:5" s="166" customFormat="1" ht="12" customHeight="1" thickBot="1">
      <c r="A50" s="120" t="s">
        <v>129</v>
      </c>
      <c r="B50" s="169" t="s">
        <v>130</v>
      </c>
      <c r="C50" s="161"/>
      <c r="D50" s="161"/>
      <c r="E50" s="144"/>
    </row>
    <row r="51" spans="1:5" s="166" customFormat="1" ht="17.25" customHeight="1" thickBot="1">
      <c r="A51" s="124" t="s">
        <v>12</v>
      </c>
      <c r="B51" s="125" t="s">
        <v>131</v>
      </c>
      <c r="C51" s="156">
        <f>SUM(C52:C54)</f>
        <v>0</v>
      </c>
      <c r="D51" s="156">
        <f>SUM(D52:D54)</f>
        <v>0</v>
      </c>
      <c r="E51" s="139">
        <f>SUM(E52:E54)</f>
        <v>0</v>
      </c>
    </row>
    <row r="52" spans="1:5" s="166" customFormat="1" ht="12" customHeight="1">
      <c r="A52" s="119" t="s">
        <v>709</v>
      </c>
      <c r="B52" s="167" t="s">
        <v>132</v>
      </c>
      <c r="C52" s="158"/>
      <c r="D52" s="158"/>
      <c r="E52" s="141"/>
    </row>
    <row r="53" spans="1:5" s="166" customFormat="1" ht="12" customHeight="1">
      <c r="A53" s="118" t="s">
        <v>710</v>
      </c>
      <c r="B53" s="168" t="s">
        <v>133</v>
      </c>
      <c r="C53" s="157"/>
      <c r="D53" s="157"/>
      <c r="E53" s="140"/>
    </row>
    <row r="54" spans="1:5" s="166" customFormat="1" ht="12" customHeight="1">
      <c r="A54" s="118" t="s">
        <v>134</v>
      </c>
      <c r="B54" s="168" t="s">
        <v>135</v>
      </c>
      <c r="C54" s="157"/>
      <c r="D54" s="157"/>
      <c r="E54" s="140"/>
    </row>
    <row r="55" spans="1:5" s="166" customFormat="1" ht="12" customHeight="1" thickBot="1">
      <c r="A55" s="120" t="s">
        <v>136</v>
      </c>
      <c r="B55" s="169" t="s">
        <v>137</v>
      </c>
      <c r="C55" s="159"/>
      <c r="D55" s="159"/>
      <c r="E55" s="142"/>
    </row>
    <row r="56" spans="1:5" s="166" customFormat="1" ht="12" customHeight="1" thickBot="1">
      <c r="A56" s="124" t="s">
        <v>654</v>
      </c>
      <c r="B56" s="146" t="s">
        <v>138</v>
      </c>
      <c r="C56" s="156">
        <f>SUM(C57:C59)</f>
        <v>0</v>
      </c>
      <c r="D56" s="156">
        <f>SUM(D57:D59)</f>
        <v>0</v>
      </c>
      <c r="E56" s="139">
        <f>SUM(E57:E59)</f>
        <v>0</v>
      </c>
    </row>
    <row r="57" spans="1:5" s="166" customFormat="1" ht="12" customHeight="1">
      <c r="A57" s="119" t="s">
        <v>13</v>
      </c>
      <c r="B57" s="167" t="s">
        <v>139</v>
      </c>
      <c r="C57" s="160"/>
      <c r="D57" s="160"/>
      <c r="E57" s="143"/>
    </row>
    <row r="58" spans="1:5" s="166" customFormat="1" ht="12" customHeight="1">
      <c r="A58" s="118" t="s">
        <v>14</v>
      </c>
      <c r="B58" s="168" t="s">
        <v>140</v>
      </c>
      <c r="C58" s="160"/>
      <c r="D58" s="160"/>
      <c r="E58" s="143"/>
    </row>
    <row r="59" spans="1:5" s="166" customFormat="1" ht="12" customHeight="1">
      <c r="A59" s="118" t="s">
        <v>35</v>
      </c>
      <c r="B59" s="168" t="s">
        <v>141</v>
      </c>
      <c r="C59" s="160"/>
      <c r="D59" s="160"/>
      <c r="E59" s="143"/>
    </row>
    <row r="60" spans="1:5" s="166" customFormat="1" ht="12" customHeight="1" thickBot="1">
      <c r="A60" s="120" t="s">
        <v>142</v>
      </c>
      <c r="B60" s="169" t="s">
        <v>143</v>
      </c>
      <c r="C60" s="160"/>
      <c r="D60" s="160"/>
      <c r="E60" s="143"/>
    </row>
    <row r="61" spans="1:5" s="166" customFormat="1" ht="12" customHeight="1" thickBot="1">
      <c r="A61" s="124" t="s">
        <v>655</v>
      </c>
      <c r="B61" s="125" t="s">
        <v>144</v>
      </c>
      <c r="C61" s="162">
        <f>+C6+C13+C20+C27+C34+C45+C51+C56</f>
        <v>0</v>
      </c>
      <c r="D61" s="162">
        <f>+D6+D13+D20+D27+D34+D45+D51+D56</f>
        <v>0</v>
      </c>
      <c r="E61" s="175">
        <f>+E6+E13+E20+E27+E34+E45+E51+E56</f>
        <v>0</v>
      </c>
    </row>
    <row r="62" spans="1:5" s="166" customFormat="1" ht="12" customHeight="1" thickBot="1">
      <c r="A62" s="180" t="s">
        <v>145</v>
      </c>
      <c r="B62" s="146" t="s">
        <v>146</v>
      </c>
      <c r="C62" s="156">
        <f>+C63+C64+C65</f>
        <v>0</v>
      </c>
      <c r="D62" s="156">
        <f>+D63+D64+D65</f>
        <v>0</v>
      </c>
      <c r="E62" s="139">
        <f>+E63+E64+E65</f>
        <v>0</v>
      </c>
    </row>
    <row r="63" spans="1:5" s="166" customFormat="1" ht="12" customHeight="1">
      <c r="A63" s="119" t="s">
        <v>147</v>
      </c>
      <c r="B63" s="167" t="s">
        <v>148</v>
      </c>
      <c r="C63" s="160"/>
      <c r="D63" s="160"/>
      <c r="E63" s="143"/>
    </row>
    <row r="64" spans="1:5" s="166" customFormat="1" ht="12" customHeight="1">
      <c r="A64" s="118" t="s">
        <v>149</v>
      </c>
      <c r="B64" s="168" t="s">
        <v>150</v>
      </c>
      <c r="C64" s="160"/>
      <c r="D64" s="160"/>
      <c r="E64" s="143"/>
    </row>
    <row r="65" spans="1:5" s="166" customFormat="1" ht="12" customHeight="1" thickBot="1">
      <c r="A65" s="120" t="s">
        <v>151</v>
      </c>
      <c r="B65" s="104" t="s">
        <v>196</v>
      </c>
      <c r="C65" s="160"/>
      <c r="D65" s="160"/>
      <c r="E65" s="143"/>
    </row>
    <row r="66" spans="1:5" s="166" customFormat="1" ht="12" customHeight="1" thickBot="1">
      <c r="A66" s="180" t="s">
        <v>153</v>
      </c>
      <c r="B66" s="146" t="s">
        <v>154</v>
      </c>
      <c r="C66" s="156">
        <f>+C67+C68+C69+C70</f>
        <v>0</v>
      </c>
      <c r="D66" s="156">
        <f>+D67+D68+D69+D70</f>
        <v>0</v>
      </c>
      <c r="E66" s="139">
        <f>+E67+E68+E69+E70</f>
        <v>0</v>
      </c>
    </row>
    <row r="67" spans="1:5" s="166" customFormat="1" ht="13.5" customHeight="1">
      <c r="A67" s="119" t="s">
        <v>733</v>
      </c>
      <c r="B67" s="167" t="s">
        <v>155</v>
      </c>
      <c r="C67" s="160"/>
      <c r="D67" s="160"/>
      <c r="E67" s="143"/>
    </row>
    <row r="68" spans="1:5" s="166" customFormat="1" ht="12" customHeight="1">
      <c r="A68" s="118" t="s">
        <v>734</v>
      </c>
      <c r="B68" s="168" t="s">
        <v>156</v>
      </c>
      <c r="C68" s="160"/>
      <c r="D68" s="160"/>
      <c r="E68" s="143"/>
    </row>
    <row r="69" spans="1:5" s="166" customFormat="1" ht="12" customHeight="1">
      <c r="A69" s="118" t="s">
        <v>157</v>
      </c>
      <c r="B69" s="168" t="s">
        <v>158</v>
      </c>
      <c r="C69" s="160"/>
      <c r="D69" s="160"/>
      <c r="E69" s="143"/>
    </row>
    <row r="70" spans="1:5" s="166" customFormat="1" ht="12" customHeight="1" thickBot="1">
      <c r="A70" s="120" t="s">
        <v>159</v>
      </c>
      <c r="B70" s="169" t="s">
        <v>160</v>
      </c>
      <c r="C70" s="160"/>
      <c r="D70" s="160"/>
      <c r="E70" s="143"/>
    </row>
    <row r="71" spans="1:5" s="166" customFormat="1" ht="12" customHeight="1" thickBot="1">
      <c r="A71" s="180" t="s">
        <v>161</v>
      </c>
      <c r="B71" s="146" t="s">
        <v>162</v>
      </c>
      <c r="C71" s="156">
        <f>+C72+C73</f>
        <v>0</v>
      </c>
      <c r="D71" s="156">
        <f>+D72+D73</f>
        <v>0</v>
      </c>
      <c r="E71" s="139">
        <f>+E72+E73</f>
        <v>0</v>
      </c>
    </row>
    <row r="72" spans="1:5" s="166" customFormat="1" ht="12" customHeight="1">
      <c r="A72" s="119" t="s">
        <v>163</v>
      </c>
      <c r="B72" s="167" t="s">
        <v>164</v>
      </c>
      <c r="C72" s="160"/>
      <c r="D72" s="160"/>
      <c r="E72" s="143"/>
    </row>
    <row r="73" spans="1:5" s="166" customFormat="1" ht="12" customHeight="1" thickBot="1">
      <c r="A73" s="120" t="s">
        <v>165</v>
      </c>
      <c r="B73" s="169" t="s">
        <v>166</v>
      </c>
      <c r="C73" s="160"/>
      <c r="D73" s="160"/>
      <c r="E73" s="143"/>
    </row>
    <row r="74" spans="1:5" s="166" customFormat="1" ht="12" customHeight="1" thickBot="1">
      <c r="A74" s="180" t="s">
        <v>167</v>
      </c>
      <c r="B74" s="146" t="s">
        <v>168</v>
      </c>
      <c r="C74" s="156">
        <f>+C75+C76+C77</f>
        <v>0</v>
      </c>
      <c r="D74" s="156">
        <f>+D75+D76+D77</f>
        <v>0</v>
      </c>
      <c r="E74" s="139">
        <f>+E75+E76+E77</f>
        <v>0</v>
      </c>
    </row>
    <row r="75" spans="1:5" s="166" customFormat="1" ht="12" customHeight="1">
      <c r="A75" s="119" t="s">
        <v>169</v>
      </c>
      <c r="B75" s="167" t="s">
        <v>170</v>
      </c>
      <c r="C75" s="160"/>
      <c r="D75" s="160"/>
      <c r="E75" s="143"/>
    </row>
    <row r="76" spans="1:5" s="166" customFormat="1" ht="12" customHeight="1">
      <c r="A76" s="118" t="s">
        <v>171</v>
      </c>
      <c r="B76" s="168" t="s">
        <v>172</v>
      </c>
      <c r="C76" s="160"/>
      <c r="D76" s="160"/>
      <c r="E76" s="143"/>
    </row>
    <row r="77" spans="1:5" s="166" customFormat="1" ht="12" customHeight="1" thickBot="1">
      <c r="A77" s="120" t="s">
        <v>173</v>
      </c>
      <c r="B77" s="148" t="s">
        <v>174</v>
      </c>
      <c r="C77" s="160"/>
      <c r="D77" s="160"/>
      <c r="E77" s="143"/>
    </row>
    <row r="78" spans="1:5" s="166" customFormat="1" ht="12" customHeight="1" thickBot="1">
      <c r="A78" s="180" t="s">
        <v>175</v>
      </c>
      <c r="B78" s="146" t="s">
        <v>176</v>
      </c>
      <c r="C78" s="156">
        <f>+C79+C80+C81+C82</f>
        <v>0</v>
      </c>
      <c r="D78" s="156">
        <f>+D79+D80+D81+D82</f>
        <v>0</v>
      </c>
      <c r="E78" s="139">
        <f>+E79+E80+E81+E82</f>
        <v>0</v>
      </c>
    </row>
    <row r="79" spans="1:5" s="166" customFormat="1" ht="12" customHeight="1">
      <c r="A79" s="170" t="s">
        <v>177</v>
      </c>
      <c r="B79" s="167" t="s">
        <v>178</v>
      </c>
      <c r="C79" s="160"/>
      <c r="D79" s="160"/>
      <c r="E79" s="143"/>
    </row>
    <row r="80" spans="1:5" s="166" customFormat="1" ht="12" customHeight="1">
      <c r="A80" s="171" t="s">
        <v>179</v>
      </c>
      <c r="B80" s="168" t="s">
        <v>180</v>
      </c>
      <c r="C80" s="160"/>
      <c r="D80" s="160"/>
      <c r="E80" s="143"/>
    </row>
    <row r="81" spans="1:5" s="166" customFormat="1" ht="12" customHeight="1">
      <c r="A81" s="171" t="s">
        <v>181</v>
      </c>
      <c r="B81" s="168" t="s">
        <v>182</v>
      </c>
      <c r="C81" s="160"/>
      <c r="D81" s="160"/>
      <c r="E81" s="143"/>
    </row>
    <row r="82" spans="1:5" s="166" customFormat="1" ht="12" customHeight="1" thickBot="1">
      <c r="A82" s="181" t="s">
        <v>183</v>
      </c>
      <c r="B82" s="148" t="s">
        <v>184</v>
      </c>
      <c r="C82" s="160"/>
      <c r="D82" s="160"/>
      <c r="E82" s="143"/>
    </row>
    <row r="83" spans="1:5" s="166" customFormat="1" ht="12" customHeight="1" thickBot="1">
      <c r="A83" s="180" t="s">
        <v>185</v>
      </c>
      <c r="B83" s="146" t="s">
        <v>186</v>
      </c>
      <c r="C83" s="183"/>
      <c r="D83" s="183"/>
      <c r="E83" s="184"/>
    </row>
    <row r="84" spans="1:5" s="166" customFormat="1" ht="12" customHeight="1" thickBot="1">
      <c r="A84" s="180" t="s">
        <v>187</v>
      </c>
      <c r="B84" s="102" t="s">
        <v>188</v>
      </c>
      <c r="C84" s="162">
        <f>+C62+C66+C71+C74+C78+C83</f>
        <v>0</v>
      </c>
      <c r="D84" s="162">
        <f>+D62+D66+D71+D74+D78+D83</f>
        <v>0</v>
      </c>
      <c r="E84" s="175">
        <f>+E62+E66+E71+E74+E78+E83</f>
        <v>0</v>
      </c>
    </row>
    <row r="85" spans="1:5" s="166" customFormat="1" ht="12" customHeight="1" thickBot="1">
      <c r="A85" s="182" t="s">
        <v>189</v>
      </c>
      <c r="B85" s="105" t="s">
        <v>190</v>
      </c>
      <c r="C85" s="162">
        <f>+C61+C84</f>
        <v>0</v>
      </c>
      <c r="D85" s="162">
        <f>+D61+D84</f>
        <v>0</v>
      </c>
      <c r="E85" s="175">
        <f>+E61+E84</f>
        <v>0</v>
      </c>
    </row>
    <row r="86" spans="1:5" s="166" customFormat="1" ht="12" customHeight="1">
      <c r="A86" s="100"/>
      <c r="B86" s="100"/>
      <c r="C86" s="101"/>
      <c r="D86" s="101"/>
      <c r="E86" s="101"/>
    </row>
    <row r="87" spans="1:5" ht="16.5" customHeight="1">
      <c r="A87" s="331" t="s">
        <v>676</v>
      </c>
      <c r="B87" s="331"/>
      <c r="C87" s="331"/>
      <c r="D87" s="331"/>
      <c r="E87" s="331"/>
    </row>
    <row r="88" spans="1:5" s="172" customFormat="1" ht="16.5" customHeight="1" thickBot="1">
      <c r="A88" s="29" t="s">
        <v>737</v>
      </c>
      <c r="B88" s="29"/>
      <c r="C88" s="133"/>
      <c r="D88" s="133"/>
      <c r="E88" s="133" t="s">
        <v>34</v>
      </c>
    </row>
    <row r="89" spans="1:5" s="172" customFormat="1" ht="16.5" customHeight="1">
      <c r="A89" s="332" t="s">
        <v>699</v>
      </c>
      <c r="B89" s="334" t="s">
        <v>55</v>
      </c>
      <c r="C89" s="336" t="str">
        <f>+C3</f>
        <v>2015. évi</v>
      </c>
      <c r="D89" s="336"/>
      <c r="E89" s="337"/>
    </row>
    <row r="90" spans="1:5" ht="38.1" customHeight="1" thickBot="1">
      <c r="A90" s="333"/>
      <c r="B90" s="335"/>
      <c r="C90" s="30" t="s">
        <v>56</v>
      </c>
      <c r="D90" s="30" t="s">
        <v>57</v>
      </c>
      <c r="E90" s="31" t="s">
        <v>58</v>
      </c>
    </row>
    <row r="91" spans="1:5" s="165" customFormat="1" ht="12" customHeight="1" thickBot="1">
      <c r="A91" s="129" t="s">
        <v>191</v>
      </c>
      <c r="B91" s="130" t="s">
        <v>192</v>
      </c>
      <c r="C91" s="130" t="s">
        <v>193</v>
      </c>
      <c r="D91" s="130" t="s">
        <v>194</v>
      </c>
      <c r="E91" s="131" t="s">
        <v>195</v>
      </c>
    </row>
    <row r="92" spans="1:5" ht="12" customHeight="1" thickBot="1">
      <c r="A92" s="126" t="s">
        <v>647</v>
      </c>
      <c r="B92" s="128" t="s">
        <v>197</v>
      </c>
      <c r="C92" s="155">
        <f>SUM(C93:C97)</f>
        <v>1150</v>
      </c>
      <c r="D92" s="155">
        <f>SUM(D93:D97)</f>
        <v>1184</v>
      </c>
      <c r="E92" s="110">
        <f>SUM(E93:E97)</f>
        <v>1184</v>
      </c>
    </row>
    <row r="93" spans="1:5" ht="12" customHeight="1">
      <c r="A93" s="121" t="s">
        <v>711</v>
      </c>
      <c r="B93" s="114" t="s">
        <v>677</v>
      </c>
      <c r="C93" s="37"/>
      <c r="D93" s="37"/>
      <c r="E93" s="109"/>
    </row>
    <row r="94" spans="1:5" ht="12" customHeight="1">
      <c r="A94" s="118" t="s">
        <v>712</v>
      </c>
      <c r="B94" s="112" t="s">
        <v>15</v>
      </c>
      <c r="C94" s="157"/>
      <c r="D94" s="157"/>
      <c r="E94" s="140"/>
    </row>
    <row r="95" spans="1:5" ht="12" customHeight="1">
      <c r="A95" s="118" t="s">
        <v>713</v>
      </c>
      <c r="B95" s="112" t="s">
        <v>731</v>
      </c>
      <c r="C95" s="159"/>
      <c r="D95" s="159"/>
      <c r="E95" s="142"/>
    </row>
    <row r="96" spans="1:5" ht="12" customHeight="1">
      <c r="A96" s="118" t="s">
        <v>714</v>
      </c>
      <c r="B96" s="115" t="s">
        <v>16</v>
      </c>
      <c r="C96" s="159"/>
      <c r="D96" s="159"/>
      <c r="E96" s="142"/>
    </row>
    <row r="97" spans="1:5" ht="12" customHeight="1">
      <c r="A97" s="118" t="s">
        <v>722</v>
      </c>
      <c r="B97" s="123" t="s">
        <v>17</v>
      </c>
      <c r="C97" s="159">
        <v>1150</v>
      </c>
      <c r="D97" s="159">
        <v>1184</v>
      </c>
      <c r="E97" s="142">
        <v>1184</v>
      </c>
    </row>
    <row r="98" spans="1:5" ht="12" customHeight="1">
      <c r="A98" s="118" t="s">
        <v>715</v>
      </c>
      <c r="B98" s="112" t="s">
        <v>198</v>
      </c>
      <c r="C98" s="159"/>
      <c r="D98" s="159"/>
      <c r="E98" s="142"/>
    </row>
    <row r="99" spans="1:5" ht="12" customHeight="1">
      <c r="A99" s="118" t="s">
        <v>716</v>
      </c>
      <c r="B99" s="135" t="s">
        <v>199</v>
      </c>
      <c r="C99" s="159"/>
      <c r="D99" s="159"/>
      <c r="E99" s="142"/>
    </row>
    <row r="100" spans="1:5" ht="12" customHeight="1">
      <c r="A100" s="118" t="s">
        <v>723</v>
      </c>
      <c r="B100" s="136" t="s">
        <v>200</v>
      </c>
      <c r="C100" s="159"/>
      <c r="D100" s="159"/>
      <c r="E100" s="142"/>
    </row>
    <row r="101" spans="1:5" ht="12" customHeight="1">
      <c r="A101" s="118" t="s">
        <v>724</v>
      </c>
      <c r="B101" s="136" t="s">
        <v>201</v>
      </c>
      <c r="C101" s="159"/>
      <c r="D101" s="159"/>
      <c r="E101" s="142"/>
    </row>
    <row r="102" spans="1:5" ht="12" customHeight="1">
      <c r="A102" s="118" t="s">
        <v>725</v>
      </c>
      <c r="B102" s="135" t="s">
        <v>202</v>
      </c>
      <c r="C102" s="159"/>
      <c r="D102" s="159"/>
      <c r="E102" s="142"/>
    </row>
    <row r="103" spans="1:5" ht="12" customHeight="1">
      <c r="A103" s="118" t="s">
        <v>726</v>
      </c>
      <c r="B103" s="135" t="s">
        <v>203</v>
      </c>
      <c r="C103" s="159"/>
      <c r="D103" s="159"/>
      <c r="E103" s="142"/>
    </row>
    <row r="104" spans="1:5" ht="12" customHeight="1">
      <c r="A104" s="118" t="s">
        <v>728</v>
      </c>
      <c r="B104" s="136" t="s">
        <v>204</v>
      </c>
      <c r="C104" s="159"/>
      <c r="D104" s="159"/>
      <c r="E104" s="142"/>
    </row>
    <row r="105" spans="1:5" ht="12" customHeight="1">
      <c r="A105" s="117" t="s">
        <v>18</v>
      </c>
      <c r="B105" s="137" t="s">
        <v>205</v>
      </c>
      <c r="C105" s="159"/>
      <c r="D105" s="159"/>
      <c r="E105" s="142"/>
    </row>
    <row r="106" spans="1:5" ht="12" customHeight="1">
      <c r="A106" s="118" t="s">
        <v>206</v>
      </c>
      <c r="B106" s="137" t="s">
        <v>207</v>
      </c>
      <c r="C106" s="159"/>
      <c r="D106" s="159"/>
      <c r="E106" s="142"/>
    </row>
    <row r="107" spans="1:5" ht="12" customHeight="1" thickBot="1">
      <c r="A107" s="122" t="s">
        <v>208</v>
      </c>
      <c r="B107" s="138" t="s">
        <v>209</v>
      </c>
      <c r="C107" s="38">
        <v>1150</v>
      </c>
      <c r="D107" s="38">
        <v>1184</v>
      </c>
      <c r="E107" s="103">
        <v>1184</v>
      </c>
    </row>
    <row r="108" spans="1:5" ht="12" customHeight="1" thickBot="1">
      <c r="A108" s="124" t="s">
        <v>648</v>
      </c>
      <c r="B108" s="127" t="s">
        <v>210</v>
      </c>
      <c r="C108" s="156">
        <f>+C109+C111+C113</f>
        <v>0</v>
      </c>
      <c r="D108" s="156">
        <f>+D109+D111+D113</f>
        <v>0</v>
      </c>
      <c r="E108" s="139">
        <f>+E109+E111+E113</f>
        <v>0</v>
      </c>
    </row>
    <row r="109" spans="1:5" ht="12" customHeight="1">
      <c r="A109" s="119" t="s">
        <v>717</v>
      </c>
      <c r="B109" s="112" t="s">
        <v>33</v>
      </c>
      <c r="C109" s="158"/>
      <c r="D109" s="158"/>
      <c r="E109" s="141"/>
    </row>
    <row r="110" spans="1:5" ht="12" customHeight="1">
      <c r="A110" s="119" t="s">
        <v>718</v>
      </c>
      <c r="B110" s="116" t="s">
        <v>211</v>
      </c>
      <c r="C110" s="158"/>
      <c r="D110" s="158"/>
      <c r="E110" s="141"/>
    </row>
    <row r="111" spans="1:5">
      <c r="A111" s="119" t="s">
        <v>719</v>
      </c>
      <c r="B111" s="116" t="s">
        <v>19</v>
      </c>
      <c r="C111" s="157"/>
      <c r="D111" s="157"/>
      <c r="E111" s="140"/>
    </row>
    <row r="112" spans="1:5" ht="12" customHeight="1">
      <c r="A112" s="119" t="s">
        <v>720</v>
      </c>
      <c r="B112" s="116" t="s">
        <v>212</v>
      </c>
      <c r="C112" s="157"/>
      <c r="D112" s="157"/>
      <c r="E112" s="140"/>
    </row>
    <row r="113" spans="1:5" ht="12" customHeight="1">
      <c r="A113" s="119" t="s">
        <v>721</v>
      </c>
      <c r="B113" s="148" t="s">
        <v>36</v>
      </c>
      <c r="C113" s="157"/>
      <c r="D113" s="157"/>
      <c r="E113" s="140"/>
    </row>
    <row r="114" spans="1:5" ht="21.75" customHeight="1">
      <c r="A114" s="119" t="s">
        <v>727</v>
      </c>
      <c r="B114" s="147" t="s">
        <v>213</v>
      </c>
      <c r="C114" s="157"/>
      <c r="D114" s="157"/>
      <c r="E114" s="140"/>
    </row>
    <row r="115" spans="1:5" ht="24" customHeight="1">
      <c r="A115" s="119" t="s">
        <v>729</v>
      </c>
      <c r="B115" s="163" t="s">
        <v>214</v>
      </c>
      <c r="C115" s="157"/>
      <c r="D115" s="157"/>
      <c r="E115" s="140"/>
    </row>
    <row r="116" spans="1:5" ht="12" customHeight="1">
      <c r="A116" s="119" t="s">
        <v>20</v>
      </c>
      <c r="B116" s="136" t="s">
        <v>201</v>
      </c>
      <c r="C116" s="157"/>
      <c r="D116" s="157"/>
      <c r="E116" s="140"/>
    </row>
    <row r="117" spans="1:5" ht="12" customHeight="1">
      <c r="A117" s="119" t="s">
        <v>21</v>
      </c>
      <c r="B117" s="136" t="s">
        <v>215</v>
      </c>
      <c r="C117" s="157"/>
      <c r="D117" s="157"/>
      <c r="E117" s="140"/>
    </row>
    <row r="118" spans="1:5" ht="12" customHeight="1">
      <c r="A118" s="119" t="s">
        <v>22</v>
      </c>
      <c r="B118" s="136" t="s">
        <v>216</v>
      </c>
      <c r="C118" s="157"/>
      <c r="D118" s="157"/>
      <c r="E118" s="140"/>
    </row>
    <row r="119" spans="1:5" s="185" customFormat="1" ht="12" customHeight="1">
      <c r="A119" s="119" t="s">
        <v>217</v>
      </c>
      <c r="B119" s="136" t="s">
        <v>204</v>
      </c>
      <c r="C119" s="157"/>
      <c r="D119" s="157"/>
      <c r="E119" s="140"/>
    </row>
    <row r="120" spans="1:5" ht="12" customHeight="1">
      <c r="A120" s="119" t="s">
        <v>218</v>
      </c>
      <c r="B120" s="136" t="s">
        <v>219</v>
      </c>
      <c r="C120" s="157"/>
      <c r="D120" s="157"/>
      <c r="E120" s="140"/>
    </row>
    <row r="121" spans="1:5" ht="12" customHeight="1" thickBot="1">
      <c r="A121" s="117" t="s">
        <v>220</v>
      </c>
      <c r="B121" s="136" t="s">
        <v>221</v>
      </c>
      <c r="C121" s="159"/>
      <c r="D121" s="159"/>
      <c r="E121" s="142"/>
    </row>
    <row r="122" spans="1:5" ht="12" customHeight="1" thickBot="1">
      <c r="A122" s="124" t="s">
        <v>649</v>
      </c>
      <c r="B122" s="132" t="s">
        <v>222</v>
      </c>
      <c r="C122" s="156">
        <f>+C123+C124</f>
        <v>0</v>
      </c>
      <c r="D122" s="156">
        <f>+D123+D124</f>
        <v>0</v>
      </c>
      <c r="E122" s="139">
        <f>+E123+E124</f>
        <v>0</v>
      </c>
    </row>
    <row r="123" spans="1:5" ht="12" customHeight="1">
      <c r="A123" s="119" t="s">
        <v>700</v>
      </c>
      <c r="B123" s="113" t="s">
        <v>685</v>
      </c>
      <c r="C123" s="158"/>
      <c r="D123" s="158"/>
      <c r="E123" s="141"/>
    </row>
    <row r="124" spans="1:5" ht="12" customHeight="1" thickBot="1">
      <c r="A124" s="120" t="s">
        <v>701</v>
      </c>
      <c r="B124" s="116" t="s">
        <v>686</v>
      </c>
      <c r="C124" s="159"/>
      <c r="D124" s="159"/>
      <c r="E124" s="142"/>
    </row>
    <row r="125" spans="1:5" ht="12" customHeight="1" thickBot="1">
      <c r="A125" s="124" t="s">
        <v>650</v>
      </c>
      <c r="B125" s="132" t="s">
        <v>223</v>
      </c>
      <c r="C125" s="156">
        <f>+C92+C108+C122</f>
        <v>1150</v>
      </c>
      <c r="D125" s="156">
        <f>+D92+D108+D122</f>
        <v>1184</v>
      </c>
      <c r="E125" s="139">
        <f>+E92+E108+E122</f>
        <v>1184</v>
      </c>
    </row>
    <row r="126" spans="1:5" ht="12" customHeight="1" thickBot="1">
      <c r="A126" s="124" t="s">
        <v>651</v>
      </c>
      <c r="B126" s="132" t="s">
        <v>224</v>
      </c>
      <c r="C126" s="156">
        <f>+C127+C128+C129</f>
        <v>0</v>
      </c>
      <c r="D126" s="156">
        <f>+D127+D128+D129</f>
        <v>0</v>
      </c>
      <c r="E126" s="139">
        <f>+E127+E128+E129</f>
        <v>0</v>
      </c>
    </row>
    <row r="127" spans="1:5" ht="12" customHeight="1">
      <c r="A127" s="119" t="s">
        <v>704</v>
      </c>
      <c r="B127" s="113" t="s">
        <v>225</v>
      </c>
      <c r="C127" s="157"/>
      <c r="D127" s="157"/>
      <c r="E127" s="140"/>
    </row>
    <row r="128" spans="1:5" ht="12" customHeight="1">
      <c r="A128" s="119" t="s">
        <v>705</v>
      </c>
      <c r="B128" s="113" t="s">
        <v>226</v>
      </c>
      <c r="C128" s="157"/>
      <c r="D128" s="157"/>
      <c r="E128" s="140"/>
    </row>
    <row r="129" spans="1:9" ht="12" customHeight="1" thickBot="1">
      <c r="A129" s="117" t="s">
        <v>706</v>
      </c>
      <c r="B129" s="111" t="s">
        <v>227</v>
      </c>
      <c r="C129" s="157"/>
      <c r="D129" s="157"/>
      <c r="E129" s="140"/>
    </row>
    <row r="130" spans="1:9" ht="12" customHeight="1" thickBot="1">
      <c r="A130" s="124" t="s">
        <v>652</v>
      </c>
      <c r="B130" s="132" t="s">
        <v>228</v>
      </c>
      <c r="C130" s="156">
        <f>+C131+C132+C134+C133</f>
        <v>0</v>
      </c>
      <c r="D130" s="156">
        <f>+D131+D132+D134+D133</f>
        <v>0</v>
      </c>
      <c r="E130" s="139">
        <f>+E131+E132+E134+E133</f>
        <v>0</v>
      </c>
    </row>
    <row r="131" spans="1:9" ht="12" customHeight="1">
      <c r="A131" s="119" t="s">
        <v>707</v>
      </c>
      <c r="B131" s="113" t="s">
        <v>229</v>
      </c>
      <c r="C131" s="157"/>
      <c r="D131" s="157"/>
      <c r="E131" s="140"/>
    </row>
    <row r="132" spans="1:9" ht="12" customHeight="1">
      <c r="A132" s="119" t="s">
        <v>708</v>
      </c>
      <c r="B132" s="113" t="s">
        <v>230</v>
      </c>
      <c r="C132" s="157"/>
      <c r="D132" s="157"/>
      <c r="E132" s="140"/>
    </row>
    <row r="133" spans="1:9" ht="12" customHeight="1">
      <c r="A133" s="119" t="s">
        <v>125</v>
      </c>
      <c r="B133" s="113" t="s">
        <v>231</v>
      </c>
      <c r="C133" s="157"/>
      <c r="D133" s="157"/>
      <c r="E133" s="140"/>
    </row>
    <row r="134" spans="1:9" ht="12" customHeight="1" thickBot="1">
      <c r="A134" s="117" t="s">
        <v>127</v>
      </c>
      <c r="B134" s="111" t="s">
        <v>232</v>
      </c>
      <c r="C134" s="157"/>
      <c r="D134" s="157"/>
      <c r="E134" s="140"/>
    </row>
    <row r="135" spans="1:9" ht="12" customHeight="1" thickBot="1">
      <c r="A135" s="124" t="s">
        <v>653</v>
      </c>
      <c r="B135" s="132" t="s">
        <v>233</v>
      </c>
      <c r="C135" s="162">
        <f>+C136+C137+C138+C139</f>
        <v>0</v>
      </c>
      <c r="D135" s="162">
        <f>+D136+D137+D138+D139</f>
        <v>0</v>
      </c>
      <c r="E135" s="175">
        <f>+E136+E137+E138+E139</f>
        <v>0</v>
      </c>
    </row>
    <row r="136" spans="1:9" ht="12" customHeight="1">
      <c r="A136" s="119" t="s">
        <v>709</v>
      </c>
      <c r="B136" s="113" t="s">
        <v>234</v>
      </c>
      <c r="C136" s="157"/>
      <c r="D136" s="157"/>
      <c r="E136" s="140"/>
    </row>
    <row r="137" spans="1:9" ht="12" customHeight="1">
      <c r="A137" s="119" t="s">
        <v>710</v>
      </c>
      <c r="B137" s="113" t="s">
        <v>235</v>
      </c>
      <c r="C137" s="157"/>
      <c r="D137" s="157"/>
      <c r="E137" s="140"/>
    </row>
    <row r="138" spans="1:9" ht="12" customHeight="1">
      <c r="A138" s="119" t="s">
        <v>134</v>
      </c>
      <c r="B138" s="113" t="s">
        <v>236</v>
      </c>
      <c r="C138" s="157"/>
      <c r="D138" s="157"/>
      <c r="E138" s="140"/>
    </row>
    <row r="139" spans="1:9" ht="12" customHeight="1" thickBot="1">
      <c r="A139" s="117" t="s">
        <v>136</v>
      </c>
      <c r="B139" s="111" t="s">
        <v>237</v>
      </c>
      <c r="C139" s="157"/>
      <c r="D139" s="157"/>
      <c r="E139" s="140"/>
    </row>
    <row r="140" spans="1:9" ht="15" customHeight="1" thickBot="1">
      <c r="A140" s="124" t="s">
        <v>654</v>
      </c>
      <c r="B140" s="132" t="s">
        <v>238</v>
      </c>
      <c r="C140" s="39">
        <f>+C141+C142+C143+C144</f>
        <v>0</v>
      </c>
      <c r="D140" s="39">
        <f>+D141+D142+D143+D144</f>
        <v>0</v>
      </c>
      <c r="E140" s="108">
        <f>+E141+E142+E143+E144</f>
        <v>0</v>
      </c>
      <c r="F140" s="173"/>
      <c r="G140" s="174"/>
      <c r="H140" s="174"/>
      <c r="I140" s="174"/>
    </row>
    <row r="141" spans="1:9" s="166" customFormat="1" ht="12.95" customHeight="1">
      <c r="A141" s="119" t="s">
        <v>13</v>
      </c>
      <c r="B141" s="113" t="s">
        <v>239</v>
      </c>
      <c r="C141" s="157"/>
      <c r="D141" s="157"/>
      <c r="E141" s="140"/>
    </row>
    <row r="142" spans="1:9" ht="12.75" customHeight="1">
      <c r="A142" s="119" t="s">
        <v>14</v>
      </c>
      <c r="B142" s="113" t="s">
        <v>240</v>
      </c>
      <c r="C142" s="157"/>
      <c r="D142" s="157"/>
      <c r="E142" s="140"/>
    </row>
    <row r="143" spans="1:9" ht="12.75" customHeight="1">
      <c r="A143" s="119" t="s">
        <v>35</v>
      </c>
      <c r="B143" s="113" t="s">
        <v>241</v>
      </c>
      <c r="C143" s="157"/>
      <c r="D143" s="157"/>
      <c r="E143" s="140"/>
    </row>
    <row r="144" spans="1:9" ht="12.75" customHeight="1" thickBot="1">
      <c r="A144" s="119" t="s">
        <v>142</v>
      </c>
      <c r="B144" s="113" t="s">
        <v>242</v>
      </c>
      <c r="C144" s="157"/>
      <c r="D144" s="157"/>
      <c r="E144" s="140"/>
    </row>
    <row r="145" spans="1:5" ht="16.5" thickBot="1">
      <c r="A145" s="124" t="s">
        <v>655</v>
      </c>
      <c r="B145" s="132" t="s">
        <v>243</v>
      </c>
      <c r="C145" s="106">
        <f>+C126+C130+C135+C140</f>
        <v>0</v>
      </c>
      <c r="D145" s="106">
        <f>+D126+D130+D135+D140</f>
        <v>0</v>
      </c>
      <c r="E145" s="107">
        <f>+E126+E130+E135+E140</f>
        <v>0</v>
      </c>
    </row>
    <row r="146" spans="1:5" ht="16.5" thickBot="1">
      <c r="A146" s="149" t="s">
        <v>656</v>
      </c>
      <c r="B146" s="152" t="s">
        <v>244</v>
      </c>
      <c r="C146" s="106">
        <f>+C125+C145</f>
        <v>1150</v>
      </c>
      <c r="D146" s="106">
        <f>+D125+D145</f>
        <v>1184</v>
      </c>
      <c r="E146" s="107">
        <f>+E125+E145</f>
        <v>1184</v>
      </c>
    </row>
    <row r="148" spans="1:5" ht="18.75" customHeight="1">
      <c r="A148" s="330" t="s">
        <v>245</v>
      </c>
      <c r="B148" s="330"/>
      <c r="C148" s="330"/>
      <c r="D148" s="330"/>
      <c r="E148" s="330"/>
    </row>
    <row r="149" spans="1:5" ht="13.5" customHeight="1" thickBot="1">
      <c r="A149" s="134" t="s">
        <v>738</v>
      </c>
      <c r="B149" s="134"/>
      <c r="C149" s="164"/>
      <c r="E149" s="151" t="s">
        <v>34</v>
      </c>
    </row>
    <row r="150" spans="1:5" ht="21.75" thickBot="1">
      <c r="A150" s="124">
        <v>1</v>
      </c>
      <c r="B150" s="127" t="s">
        <v>246</v>
      </c>
      <c r="C150" s="150">
        <f>+C61-C125</f>
        <v>-1150</v>
      </c>
      <c r="D150" s="150">
        <f>+D61-D125</f>
        <v>-1184</v>
      </c>
      <c r="E150" s="150">
        <f>+E61-E125</f>
        <v>-1184</v>
      </c>
    </row>
    <row r="151" spans="1:5" ht="21.75" thickBot="1">
      <c r="A151" s="124" t="s">
        <v>648</v>
      </c>
      <c r="B151" s="127" t="s">
        <v>247</v>
      </c>
      <c r="C151" s="150">
        <f>+C84-C145</f>
        <v>0</v>
      </c>
      <c r="D151" s="150">
        <f>+D84-D145</f>
        <v>0</v>
      </c>
      <c r="E151" s="150">
        <f>+E84-E145</f>
        <v>0</v>
      </c>
    </row>
    <row r="152" spans="1:5" ht="7.5" customHeight="1"/>
    <row r="154" spans="1:5" ht="12.75" customHeight="1"/>
    <row r="155" spans="1:5" ht="12.75" customHeight="1"/>
    <row r="156" spans="1:5" ht="12.75" customHeight="1"/>
    <row r="157" spans="1:5" ht="12.75" customHeight="1"/>
    <row r="158" spans="1:5" ht="12.75" customHeight="1"/>
    <row r="159" spans="1:5" ht="12.75" customHeight="1"/>
    <row r="160" spans="1:5" ht="12.75" customHeight="1"/>
    <row r="161" spans="3:5" s="153" customFormat="1" ht="12.75" customHeight="1">
      <c r="C161" s="154"/>
      <c r="D161" s="154"/>
      <c r="E161" s="154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honeticPr fontId="25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Nemesgulács Önkormányzat
2015. ÉVI ZÁRSZÁMADÁS
ÖNKÉNT VÁLLALT FELADATAINAK MÉRLEGE
&amp;R&amp;"Times New Roman CE,Félkövér dőlt"&amp;11 1.3. melléklet a ....../2016. (......) önkormányzati rendelethez</oddHeader>
  </headerFooter>
  <rowBreaks count="1" manualBreakCount="1">
    <brk id="86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J30"/>
  <sheetViews>
    <sheetView zoomScaleNormal="100" zoomScaleSheetLayoutView="100" workbookViewId="0">
      <selection activeCell="E13" sqref="E13"/>
    </sheetView>
  </sheetViews>
  <sheetFormatPr defaultRowHeight="12.75"/>
  <cols>
    <col min="1" max="1" width="6.83203125" style="8" customWidth="1"/>
    <col min="2" max="2" width="55.1640625" style="18" customWidth="1"/>
    <col min="3" max="5" width="16.33203125" style="8" customWidth="1"/>
    <col min="6" max="6" width="55.1640625" style="8" customWidth="1"/>
    <col min="7" max="9" width="16.33203125" style="8" customWidth="1"/>
    <col min="10" max="10" width="4.83203125" style="8" customWidth="1"/>
    <col min="11" max="16384" width="9.33203125" style="8"/>
  </cols>
  <sheetData>
    <row r="1" spans="1:10" ht="39.75" customHeight="1">
      <c r="B1" s="198" t="s">
        <v>742</v>
      </c>
      <c r="C1" s="199"/>
      <c r="D1" s="199"/>
      <c r="E1" s="199"/>
      <c r="F1" s="199"/>
      <c r="G1" s="199"/>
      <c r="H1" s="199"/>
      <c r="I1" s="199"/>
      <c r="J1" s="340" t="str">
        <f ca="1">+CONCATENATE("2.1. melléklet a ……/",LEFT('1.1.sz.mell.'!C3,4)+1,". (……) önkormányzati rendelethez")</f>
        <v>2.1. melléklet a ……/2016. (……) önkormányzati rendelethez</v>
      </c>
    </row>
    <row r="2" spans="1:10" ht="14.25" thickBot="1">
      <c r="G2" s="23"/>
      <c r="H2" s="23"/>
      <c r="I2" s="23" t="s">
        <v>691</v>
      </c>
      <c r="J2" s="340"/>
    </row>
    <row r="3" spans="1:10" ht="18" customHeight="1" thickBot="1">
      <c r="A3" s="338" t="s">
        <v>699</v>
      </c>
      <c r="B3" s="226" t="s">
        <v>683</v>
      </c>
      <c r="C3" s="227"/>
      <c r="D3" s="227"/>
      <c r="E3" s="227"/>
      <c r="F3" s="226" t="s">
        <v>684</v>
      </c>
      <c r="G3" s="228"/>
      <c r="H3" s="228"/>
      <c r="I3" s="228"/>
      <c r="J3" s="340"/>
    </row>
    <row r="4" spans="1:10" s="200" customFormat="1" ht="35.25" customHeight="1" thickBot="1">
      <c r="A4" s="339"/>
      <c r="B4" s="19" t="s">
        <v>692</v>
      </c>
      <c r="C4" s="20" t="str">
        <f ca="1">+CONCATENATE(LEFT('1.1.sz.mell.'!C3,4),". évi eredeti előirányzat")</f>
        <v>2015. évi eredeti előirányzat</v>
      </c>
      <c r="D4" s="186" t="str">
        <f ca="1">+CONCATENATE(LEFT('1.1.sz.mell.'!C3,4),". évi módosított előirányzat")</f>
        <v>2015. évi módosított előirányzat</v>
      </c>
      <c r="E4" s="20" t="str">
        <f ca="1">+CONCATENATE(LEFT('1.1.sz.mell.'!C3,4),". évi teljesítés")</f>
        <v>2015. évi teljesítés</v>
      </c>
      <c r="F4" s="19" t="s">
        <v>692</v>
      </c>
      <c r="G4" s="20" t="str">
        <f>+C4</f>
        <v>2015. évi eredeti előirányzat</v>
      </c>
      <c r="H4" s="186" t="str">
        <f>+D4</f>
        <v>2015. évi módosított előirányzat</v>
      </c>
      <c r="I4" s="216" t="str">
        <f>+E4</f>
        <v>2015. évi teljesítés</v>
      </c>
      <c r="J4" s="340"/>
    </row>
    <row r="5" spans="1:10" s="201" customFormat="1" ht="12" customHeight="1" thickBot="1">
      <c r="A5" s="229" t="s">
        <v>191</v>
      </c>
      <c r="B5" s="230" t="s">
        <v>192</v>
      </c>
      <c r="C5" s="231" t="s">
        <v>193</v>
      </c>
      <c r="D5" s="231" t="s">
        <v>194</v>
      </c>
      <c r="E5" s="231" t="s">
        <v>195</v>
      </c>
      <c r="F5" s="230" t="s">
        <v>272</v>
      </c>
      <c r="G5" s="231" t="s">
        <v>273</v>
      </c>
      <c r="H5" s="231" t="s">
        <v>274</v>
      </c>
      <c r="I5" s="232" t="s">
        <v>275</v>
      </c>
      <c r="J5" s="340"/>
    </row>
    <row r="6" spans="1:10" ht="15" customHeight="1">
      <c r="A6" s="202" t="s">
        <v>647</v>
      </c>
      <c r="B6" s="203" t="s">
        <v>248</v>
      </c>
      <c r="C6" s="189">
        <v>47841</v>
      </c>
      <c r="D6" s="189">
        <v>60953</v>
      </c>
      <c r="E6" s="189">
        <v>60953</v>
      </c>
      <c r="F6" s="203" t="s">
        <v>693</v>
      </c>
      <c r="G6" s="189">
        <v>18471</v>
      </c>
      <c r="H6" s="189">
        <v>19179</v>
      </c>
      <c r="I6" s="195">
        <v>19157</v>
      </c>
      <c r="J6" s="340"/>
    </row>
    <row r="7" spans="1:10" ht="15" customHeight="1">
      <c r="A7" s="204" t="s">
        <v>648</v>
      </c>
      <c r="B7" s="205" t="s">
        <v>249</v>
      </c>
      <c r="C7" s="190">
        <v>8950</v>
      </c>
      <c r="D7" s="190">
        <v>12839</v>
      </c>
      <c r="E7" s="190">
        <v>12839</v>
      </c>
      <c r="F7" s="205" t="s">
        <v>15</v>
      </c>
      <c r="G7" s="190">
        <v>4326</v>
      </c>
      <c r="H7" s="190">
        <v>4326</v>
      </c>
      <c r="I7" s="196">
        <v>4017</v>
      </c>
      <c r="J7" s="340"/>
    </row>
    <row r="8" spans="1:10" ht="15" customHeight="1">
      <c r="A8" s="204" t="s">
        <v>649</v>
      </c>
      <c r="B8" s="205" t="s">
        <v>250</v>
      </c>
      <c r="C8" s="190"/>
      <c r="D8" s="190"/>
      <c r="E8" s="190"/>
      <c r="F8" s="205" t="s">
        <v>39</v>
      </c>
      <c r="G8" s="190">
        <v>34755</v>
      </c>
      <c r="H8" s="190">
        <v>39127</v>
      </c>
      <c r="I8" s="196">
        <v>34723</v>
      </c>
      <c r="J8" s="340"/>
    </row>
    <row r="9" spans="1:10" ht="15" customHeight="1">
      <c r="A9" s="204" t="s">
        <v>650</v>
      </c>
      <c r="B9" s="205" t="s">
        <v>6</v>
      </c>
      <c r="C9" s="190">
        <v>32350</v>
      </c>
      <c r="D9" s="190">
        <v>38806</v>
      </c>
      <c r="E9" s="190">
        <v>38804</v>
      </c>
      <c r="F9" s="205" t="s">
        <v>16</v>
      </c>
      <c r="G9" s="190">
        <v>4784</v>
      </c>
      <c r="H9" s="190">
        <v>5364</v>
      </c>
      <c r="I9" s="196">
        <v>4947</v>
      </c>
      <c r="J9" s="340"/>
    </row>
    <row r="10" spans="1:10" ht="15" customHeight="1">
      <c r="A10" s="204" t="s">
        <v>651</v>
      </c>
      <c r="B10" s="206" t="s">
        <v>251</v>
      </c>
      <c r="C10" s="190">
        <v>0</v>
      </c>
      <c r="D10" s="190">
        <v>2564</v>
      </c>
      <c r="E10" s="190">
        <v>2575</v>
      </c>
      <c r="F10" s="205" t="s">
        <v>17</v>
      </c>
      <c r="G10" s="190">
        <v>42632</v>
      </c>
      <c r="H10" s="190">
        <v>56195</v>
      </c>
      <c r="I10" s="196">
        <v>55881</v>
      </c>
      <c r="J10" s="340"/>
    </row>
    <row r="11" spans="1:10" ht="15" customHeight="1">
      <c r="A11" s="204" t="s">
        <v>652</v>
      </c>
      <c r="B11" s="205" t="s">
        <v>326</v>
      </c>
      <c r="C11" s="191"/>
      <c r="D11" s="191"/>
      <c r="E11" s="191"/>
      <c r="F11" s="205" t="s">
        <v>678</v>
      </c>
      <c r="G11" s="190">
        <v>1632</v>
      </c>
      <c r="H11" s="190">
        <v>3744</v>
      </c>
      <c r="I11" s="196"/>
      <c r="J11" s="340"/>
    </row>
    <row r="12" spans="1:10" ht="15" customHeight="1">
      <c r="A12" s="204" t="s">
        <v>653</v>
      </c>
      <c r="B12" s="205" t="s">
        <v>121</v>
      </c>
      <c r="C12" s="190">
        <v>9080</v>
      </c>
      <c r="D12" s="190">
        <v>9262</v>
      </c>
      <c r="E12" s="190">
        <v>6937</v>
      </c>
      <c r="F12" s="6"/>
      <c r="G12" s="190"/>
      <c r="H12" s="190"/>
      <c r="I12" s="196"/>
      <c r="J12" s="340"/>
    </row>
    <row r="13" spans="1:10" ht="15" customHeight="1">
      <c r="A13" s="204" t="s">
        <v>654</v>
      </c>
      <c r="B13" s="6"/>
      <c r="C13" s="190"/>
      <c r="D13" s="190"/>
      <c r="E13" s="190"/>
      <c r="F13" s="6"/>
      <c r="G13" s="190"/>
      <c r="H13" s="190"/>
      <c r="I13" s="196"/>
      <c r="J13" s="340"/>
    </row>
    <row r="14" spans="1:10" ht="15" customHeight="1">
      <c r="A14" s="204" t="s">
        <v>655</v>
      </c>
      <c r="B14" s="215"/>
      <c r="C14" s="191"/>
      <c r="D14" s="191"/>
      <c r="E14" s="191"/>
      <c r="F14" s="6"/>
      <c r="G14" s="190"/>
      <c r="H14" s="190"/>
      <c r="I14" s="196"/>
      <c r="J14" s="340"/>
    </row>
    <row r="15" spans="1:10" ht="15" customHeight="1">
      <c r="A15" s="204" t="s">
        <v>656</v>
      </c>
      <c r="B15" s="6"/>
      <c r="C15" s="190"/>
      <c r="D15" s="190"/>
      <c r="E15" s="190"/>
      <c r="F15" s="6"/>
      <c r="G15" s="190"/>
      <c r="H15" s="190"/>
      <c r="I15" s="196"/>
      <c r="J15" s="340"/>
    </row>
    <row r="16" spans="1:10" ht="15" customHeight="1">
      <c r="A16" s="204" t="s">
        <v>657</v>
      </c>
      <c r="B16" s="6"/>
      <c r="C16" s="190"/>
      <c r="D16" s="190"/>
      <c r="E16" s="190"/>
      <c r="F16" s="6"/>
      <c r="G16" s="190"/>
      <c r="H16" s="190"/>
      <c r="I16" s="196"/>
      <c r="J16" s="340"/>
    </row>
    <row r="17" spans="1:10" ht="15" customHeight="1" thickBot="1">
      <c r="A17" s="204" t="s">
        <v>658</v>
      </c>
      <c r="B17" s="10"/>
      <c r="C17" s="192"/>
      <c r="D17" s="192"/>
      <c r="E17" s="192"/>
      <c r="F17" s="6"/>
      <c r="G17" s="192"/>
      <c r="H17" s="192"/>
      <c r="I17" s="197"/>
      <c r="J17" s="340"/>
    </row>
    <row r="18" spans="1:10" ht="17.25" customHeight="1" thickBot="1">
      <c r="A18" s="207" t="s">
        <v>659</v>
      </c>
      <c r="B18" s="188" t="s">
        <v>252</v>
      </c>
      <c r="C18" s="193">
        <f>+C6+C7+C9+C10+C12+C13+C14+C15+C16+C17</f>
        <v>98221</v>
      </c>
      <c r="D18" s="193">
        <f>+D6+D7+D9+D10+D12+D13+D14+D15+D16+D17</f>
        <v>124424</v>
      </c>
      <c r="E18" s="193">
        <f>+E6+E7+E9+E10+E12+E13+E14+E15+E16+E17</f>
        <v>122108</v>
      </c>
      <c r="F18" s="188" t="s">
        <v>259</v>
      </c>
      <c r="G18" s="193">
        <f>SUM(G6:G17)</f>
        <v>106600</v>
      </c>
      <c r="H18" s="193">
        <f>SUM(H6:H17)</f>
        <v>127935</v>
      </c>
      <c r="I18" s="193">
        <f>SUM(I6:I17)</f>
        <v>118725</v>
      </c>
      <c r="J18" s="340"/>
    </row>
    <row r="19" spans="1:10" ht="15" customHeight="1">
      <c r="A19" s="208" t="s">
        <v>660</v>
      </c>
      <c r="B19" s="209" t="s">
        <v>253</v>
      </c>
      <c r="C19" s="24">
        <f>+C20+C21+C22+C23</f>
        <v>18380</v>
      </c>
      <c r="D19" s="24">
        <f>+D20+D21+D22+D23</f>
        <v>8823</v>
      </c>
      <c r="E19" s="24">
        <f>+E20+E21+E22+E23</f>
        <v>8823</v>
      </c>
      <c r="F19" s="210" t="s">
        <v>23</v>
      </c>
      <c r="G19" s="194"/>
      <c r="H19" s="194"/>
      <c r="I19" s="194"/>
      <c r="J19" s="340"/>
    </row>
    <row r="20" spans="1:10" ht="15" customHeight="1">
      <c r="A20" s="211" t="s">
        <v>661</v>
      </c>
      <c r="B20" s="210" t="s">
        <v>31</v>
      </c>
      <c r="C20" s="187">
        <v>18380</v>
      </c>
      <c r="D20" s="187">
        <v>8823</v>
      </c>
      <c r="E20" s="187">
        <v>8823</v>
      </c>
      <c r="F20" s="210" t="s">
        <v>260</v>
      </c>
      <c r="G20" s="187"/>
      <c r="H20" s="187"/>
      <c r="I20" s="187"/>
      <c r="J20" s="340"/>
    </row>
    <row r="21" spans="1:10" ht="15" customHeight="1">
      <c r="A21" s="211" t="s">
        <v>662</v>
      </c>
      <c r="B21" s="210" t="s">
        <v>32</v>
      </c>
      <c r="C21" s="187"/>
      <c r="D21" s="187"/>
      <c r="E21" s="187"/>
      <c r="F21" s="210" t="s">
        <v>740</v>
      </c>
      <c r="G21" s="187"/>
      <c r="H21" s="187"/>
      <c r="I21" s="187"/>
      <c r="J21" s="340"/>
    </row>
    <row r="22" spans="1:10" ht="15" customHeight="1">
      <c r="A22" s="211" t="s">
        <v>663</v>
      </c>
      <c r="B22" s="210" t="s">
        <v>37</v>
      </c>
      <c r="C22" s="187"/>
      <c r="D22" s="187"/>
      <c r="E22" s="187"/>
      <c r="F22" s="210" t="s">
        <v>741</v>
      </c>
      <c r="G22" s="187"/>
      <c r="H22" s="187"/>
      <c r="I22" s="187"/>
      <c r="J22" s="340"/>
    </row>
    <row r="23" spans="1:10" ht="15" customHeight="1">
      <c r="A23" s="211" t="s">
        <v>664</v>
      </c>
      <c r="B23" s="210" t="s">
        <v>38</v>
      </c>
      <c r="C23" s="187"/>
      <c r="D23" s="187"/>
      <c r="E23" s="187"/>
      <c r="F23" s="209" t="s">
        <v>40</v>
      </c>
      <c r="G23" s="187"/>
      <c r="H23" s="187"/>
      <c r="I23" s="187"/>
      <c r="J23" s="340"/>
    </row>
    <row r="24" spans="1:10" ht="15" customHeight="1">
      <c r="A24" s="211" t="s">
        <v>665</v>
      </c>
      <c r="B24" s="210" t="s">
        <v>254</v>
      </c>
      <c r="C24" s="212">
        <f>+C25+C26</f>
        <v>0</v>
      </c>
      <c r="D24" s="212">
        <f>+D25+D26</f>
        <v>0</v>
      </c>
      <c r="E24" s="212">
        <f>+E25+E26</f>
        <v>0</v>
      </c>
      <c r="F24" s="210" t="s">
        <v>24</v>
      </c>
      <c r="G24" s="187"/>
      <c r="H24" s="187"/>
      <c r="I24" s="187"/>
      <c r="J24" s="340"/>
    </row>
    <row r="25" spans="1:10" ht="15" customHeight="1">
      <c r="A25" s="208" t="s">
        <v>666</v>
      </c>
      <c r="B25" s="209" t="s">
        <v>255</v>
      </c>
      <c r="C25" s="194"/>
      <c r="D25" s="194"/>
      <c r="E25" s="194"/>
      <c r="F25" s="203" t="s">
        <v>25</v>
      </c>
      <c r="G25" s="194"/>
      <c r="H25" s="194"/>
      <c r="I25" s="194"/>
      <c r="J25" s="340"/>
    </row>
    <row r="26" spans="1:10" ht="15" customHeight="1" thickBot="1">
      <c r="A26" s="211" t="s">
        <v>667</v>
      </c>
      <c r="B26" s="210" t="s">
        <v>256</v>
      </c>
      <c r="C26" s="187"/>
      <c r="D26" s="187"/>
      <c r="E26" s="187"/>
      <c r="F26" s="6"/>
      <c r="G26" s="187"/>
      <c r="H26" s="187">
        <v>1425</v>
      </c>
      <c r="I26" s="187"/>
      <c r="J26" s="340"/>
    </row>
    <row r="27" spans="1:10" ht="17.25" customHeight="1" thickBot="1">
      <c r="A27" s="207" t="s">
        <v>668</v>
      </c>
      <c r="B27" s="188" t="s">
        <v>257</v>
      </c>
      <c r="C27" s="193">
        <f>+C19+C24</f>
        <v>18380</v>
      </c>
      <c r="D27" s="193">
        <f>+D19+D24</f>
        <v>8823</v>
      </c>
      <c r="E27" s="193">
        <f>+E19+E24</f>
        <v>8823</v>
      </c>
      <c r="F27" s="188" t="s">
        <v>261</v>
      </c>
      <c r="G27" s="193">
        <f>SUM(G19:G26)</f>
        <v>0</v>
      </c>
      <c r="H27" s="193">
        <f>SUM(H19:H26)</f>
        <v>1425</v>
      </c>
      <c r="I27" s="193">
        <f>SUM(I19:I26)</f>
        <v>0</v>
      </c>
      <c r="J27" s="340"/>
    </row>
    <row r="28" spans="1:10" ht="17.25" customHeight="1" thickBot="1">
      <c r="A28" s="207" t="s">
        <v>669</v>
      </c>
      <c r="B28" s="213" t="s">
        <v>258</v>
      </c>
      <c r="C28" s="40">
        <f>+C18+C27</f>
        <v>116601</v>
      </c>
      <c r="D28" s="40">
        <f>+D18+D27</f>
        <v>133247</v>
      </c>
      <c r="E28" s="214">
        <f>+E18+E27</f>
        <v>130931</v>
      </c>
      <c r="F28" s="213" t="s">
        <v>262</v>
      </c>
      <c r="G28" s="40">
        <f>+G18+G27</f>
        <v>106600</v>
      </c>
      <c r="H28" s="40">
        <f>+H18+H27</f>
        <v>129360</v>
      </c>
      <c r="I28" s="40">
        <f>+I18+I27</f>
        <v>118725</v>
      </c>
      <c r="J28" s="340"/>
    </row>
    <row r="29" spans="1:10" ht="17.25" customHeight="1" thickBot="1">
      <c r="A29" s="207" t="s">
        <v>670</v>
      </c>
      <c r="B29" s="213" t="s">
        <v>1</v>
      </c>
      <c r="C29" s="40">
        <f>IF(C18-G18&lt;0,G18-C18,"-")</f>
        <v>8379</v>
      </c>
      <c r="D29" s="40">
        <f>IF(D18-H18&lt;0,H18-D18,"-")</f>
        <v>3511</v>
      </c>
      <c r="E29" s="214" t="str">
        <f>IF(E18-I18&lt;0,I18-E18,"-")</f>
        <v>-</v>
      </c>
      <c r="F29" s="213" t="s">
        <v>2</v>
      </c>
      <c r="G29" s="40" t="str">
        <f>IF(C18-G18&gt;0,C18-G18,"-")</f>
        <v>-</v>
      </c>
      <c r="H29" s="40" t="str">
        <f>IF(D18-H18&gt;0,D18-H18,"-")</f>
        <v>-</v>
      </c>
      <c r="I29" s="40">
        <f>IF(E18-I18&gt;0,E18-I18,"-")</f>
        <v>3383</v>
      </c>
      <c r="J29" s="340"/>
    </row>
    <row r="30" spans="1:10" ht="17.25" customHeight="1" thickBot="1">
      <c r="A30" s="207" t="s">
        <v>671</v>
      </c>
      <c r="B30" s="213" t="s">
        <v>41</v>
      </c>
      <c r="C30" s="40" t="str">
        <f>IF(C28-G28&lt;0,G28-C28,"-")</f>
        <v>-</v>
      </c>
      <c r="D30" s="40" t="str">
        <f>IF(D28-H28&lt;0,H28-D28,"-")</f>
        <v>-</v>
      </c>
      <c r="E30" s="214" t="str">
        <f>IF(E28-I28&lt;0,I28-E28,"-")</f>
        <v>-</v>
      </c>
      <c r="F30" s="213" t="s">
        <v>42</v>
      </c>
      <c r="G30" s="40">
        <f>IF(C28-G28&gt;0,C28-G28,"-")</f>
        <v>10001</v>
      </c>
      <c r="H30" s="40">
        <f>IF(D28-H28&gt;0,D28-H28,"-")</f>
        <v>3887</v>
      </c>
      <c r="I30" s="40">
        <f>IF(E28-I28&gt;0,E28-I28,"-")</f>
        <v>12206</v>
      </c>
      <c r="J30" s="340"/>
    </row>
  </sheetData>
  <sheetProtection sheet="1" objects="1" scenarios="1"/>
  <mergeCells count="2">
    <mergeCell ref="A3:A4"/>
    <mergeCell ref="J1:J30"/>
  </mergeCells>
  <phoneticPr fontId="0" type="noConversion"/>
  <printOptions horizontalCentered="1"/>
  <pageMargins left="0.33" right="0.48" top="0.9055118110236221" bottom="0.5" header="0.6692913385826772" footer="0.28000000000000003"/>
  <pageSetup paperSize="9" scale="70" orientation="landscape" verticalDpi="300" r:id="rId1"/>
  <headerFooter alignWithMargins="0">
    <oddHeader xml:space="preserve">&amp;R&amp;"Times New Roman CE,Félkövér dőlt"&amp;11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J33"/>
  <sheetViews>
    <sheetView topLeftCell="C1" zoomScaleNormal="100" zoomScaleSheetLayoutView="115" workbookViewId="0">
      <selection activeCell="C19" sqref="C19"/>
    </sheetView>
  </sheetViews>
  <sheetFormatPr defaultRowHeight="12.75"/>
  <cols>
    <col min="1" max="1" width="6.83203125" style="8" customWidth="1"/>
    <col min="2" max="2" width="55.1640625" style="18" customWidth="1"/>
    <col min="3" max="5" width="16.33203125" style="8" customWidth="1"/>
    <col min="6" max="6" width="55.1640625" style="8" customWidth="1"/>
    <col min="7" max="9" width="16.33203125" style="8" customWidth="1"/>
    <col min="10" max="10" width="4.83203125" style="8" customWidth="1"/>
    <col min="11" max="16384" width="9.33203125" style="8"/>
  </cols>
  <sheetData>
    <row r="1" spans="1:10" ht="39.75" customHeight="1">
      <c r="B1" s="198" t="s">
        <v>0</v>
      </c>
      <c r="C1" s="199"/>
      <c r="D1" s="199"/>
      <c r="E1" s="199"/>
      <c r="F1" s="199"/>
      <c r="G1" s="199"/>
      <c r="H1" s="199"/>
      <c r="I1" s="199"/>
      <c r="J1" s="343" t="str">
        <f ca="1">+CONCATENATE("2.2. melléklet a ……/",LEFT('1.1.sz.mell.'!C3,4)+1,". (……) önkormányzati rendelethez")</f>
        <v>2.2. melléklet a ……/2016. (……) önkormányzati rendelethez</v>
      </c>
    </row>
    <row r="2" spans="1:10" ht="14.25" thickBot="1">
      <c r="G2" s="23"/>
      <c r="H2" s="23"/>
      <c r="I2" s="23" t="s">
        <v>691</v>
      </c>
      <c r="J2" s="343"/>
    </row>
    <row r="3" spans="1:10" ht="24" customHeight="1" thickBot="1">
      <c r="A3" s="341" t="s">
        <v>699</v>
      </c>
      <c r="B3" s="226" t="s">
        <v>683</v>
      </c>
      <c r="C3" s="227"/>
      <c r="D3" s="227"/>
      <c r="E3" s="227"/>
      <c r="F3" s="226" t="s">
        <v>684</v>
      </c>
      <c r="G3" s="228"/>
      <c r="H3" s="228"/>
      <c r="I3" s="228"/>
      <c r="J3" s="343"/>
    </row>
    <row r="4" spans="1:10" s="200" customFormat="1" ht="35.25" customHeight="1" thickBot="1">
      <c r="A4" s="342"/>
      <c r="B4" s="19" t="s">
        <v>692</v>
      </c>
      <c r="C4" s="20" t="str">
        <f ca="1">+'2.1.sz.mell  '!C4</f>
        <v>2015. évi eredeti előirányzat</v>
      </c>
      <c r="D4" s="186" t="str">
        <f ca="1">+'2.1.sz.mell  '!D4</f>
        <v>2015. évi módosított előirányzat</v>
      </c>
      <c r="E4" s="20" t="str">
        <f ca="1">+'2.1.sz.mell  '!E4</f>
        <v>2015. évi teljesítés</v>
      </c>
      <c r="F4" s="19" t="s">
        <v>692</v>
      </c>
      <c r="G4" s="20" t="str">
        <f ca="1">+'2.1.sz.mell  '!C4</f>
        <v>2015. évi eredeti előirányzat</v>
      </c>
      <c r="H4" s="186" t="str">
        <f ca="1">+'2.1.sz.mell  '!D4</f>
        <v>2015. évi módosított előirányzat</v>
      </c>
      <c r="I4" s="216" t="str">
        <f ca="1">+'2.1.sz.mell  '!E4</f>
        <v>2015. évi teljesítés</v>
      </c>
      <c r="J4" s="343"/>
    </row>
    <row r="5" spans="1:10" s="200" customFormat="1" ht="13.5" thickBot="1">
      <c r="A5" s="229" t="s">
        <v>191</v>
      </c>
      <c r="B5" s="230" t="s">
        <v>192</v>
      </c>
      <c r="C5" s="231" t="s">
        <v>193</v>
      </c>
      <c r="D5" s="231" t="s">
        <v>194</v>
      </c>
      <c r="E5" s="231" t="s">
        <v>195</v>
      </c>
      <c r="F5" s="230" t="s">
        <v>272</v>
      </c>
      <c r="G5" s="231" t="s">
        <v>273</v>
      </c>
      <c r="H5" s="231" t="s">
        <v>274</v>
      </c>
      <c r="I5" s="232" t="s">
        <v>275</v>
      </c>
      <c r="J5" s="343"/>
    </row>
    <row r="6" spans="1:10" ht="12.95" customHeight="1">
      <c r="A6" s="202" t="s">
        <v>647</v>
      </c>
      <c r="B6" s="203" t="s">
        <v>263</v>
      </c>
      <c r="C6" s="189">
        <v>4833</v>
      </c>
      <c r="D6" s="189">
        <v>4833</v>
      </c>
      <c r="E6" s="189">
        <v>4830</v>
      </c>
      <c r="F6" s="203" t="s">
        <v>33</v>
      </c>
      <c r="G6" s="189">
        <v>10384</v>
      </c>
      <c r="H6" s="189">
        <v>8384</v>
      </c>
      <c r="I6" s="195">
        <v>5890</v>
      </c>
      <c r="J6" s="343"/>
    </row>
    <row r="7" spans="1:10">
      <c r="A7" s="204" t="s">
        <v>648</v>
      </c>
      <c r="B7" s="205" t="s">
        <v>264</v>
      </c>
      <c r="C7" s="190"/>
      <c r="D7" s="190"/>
      <c r="E7" s="190"/>
      <c r="F7" s="205" t="s">
        <v>276</v>
      </c>
      <c r="G7" s="190"/>
      <c r="H7" s="190"/>
      <c r="I7" s="196"/>
      <c r="J7" s="343"/>
    </row>
    <row r="8" spans="1:10" ht="12.95" customHeight="1">
      <c r="A8" s="204" t="s">
        <v>649</v>
      </c>
      <c r="B8" s="205" t="s">
        <v>265</v>
      </c>
      <c r="C8" s="190">
        <v>4725</v>
      </c>
      <c r="D8" s="190">
        <v>4725</v>
      </c>
      <c r="E8" s="190">
        <v>3179</v>
      </c>
      <c r="F8" s="205" t="s">
        <v>19</v>
      </c>
      <c r="G8" s="190">
        <v>7750</v>
      </c>
      <c r="H8" s="190">
        <v>7750</v>
      </c>
      <c r="I8" s="196">
        <v>4248</v>
      </c>
      <c r="J8" s="343"/>
    </row>
    <row r="9" spans="1:10" ht="12.95" customHeight="1">
      <c r="A9" s="204" t="s">
        <v>650</v>
      </c>
      <c r="B9" s="205" t="s">
        <v>266</v>
      </c>
      <c r="C9" s="190"/>
      <c r="D9" s="190"/>
      <c r="E9" s="190"/>
      <c r="F9" s="205" t="s">
        <v>277</v>
      </c>
      <c r="G9" s="190"/>
      <c r="H9" s="190"/>
      <c r="I9" s="196"/>
      <c r="J9" s="343"/>
    </row>
    <row r="10" spans="1:10" ht="12.75" customHeight="1">
      <c r="A10" s="204" t="s">
        <v>651</v>
      </c>
      <c r="B10" s="205" t="s">
        <v>267</v>
      </c>
      <c r="C10" s="190"/>
      <c r="D10" s="190"/>
      <c r="E10" s="190"/>
      <c r="F10" s="205" t="s">
        <v>36</v>
      </c>
      <c r="G10" s="190"/>
      <c r="H10" s="190"/>
      <c r="I10" s="196"/>
      <c r="J10" s="343"/>
    </row>
    <row r="11" spans="1:10" ht="12.95" customHeight="1">
      <c r="A11" s="204" t="s">
        <v>652</v>
      </c>
      <c r="B11" s="205" t="s">
        <v>268</v>
      </c>
      <c r="C11" s="191">
        <v>4833</v>
      </c>
      <c r="D11" s="191">
        <v>3</v>
      </c>
      <c r="E11" s="191"/>
      <c r="F11" s="247"/>
      <c r="G11" s="190"/>
      <c r="H11" s="190"/>
      <c r="I11" s="196"/>
      <c r="J11" s="343"/>
    </row>
    <row r="12" spans="1:10" ht="12.95" customHeight="1">
      <c r="A12" s="204" t="s">
        <v>653</v>
      </c>
      <c r="B12" s="6"/>
      <c r="C12" s="190"/>
      <c r="D12" s="190"/>
      <c r="E12" s="190"/>
      <c r="F12" s="247"/>
      <c r="G12" s="190"/>
      <c r="H12" s="190"/>
      <c r="I12" s="196"/>
      <c r="J12" s="343"/>
    </row>
    <row r="13" spans="1:10" ht="12.95" customHeight="1">
      <c r="A13" s="204" t="s">
        <v>654</v>
      </c>
      <c r="B13" s="6"/>
      <c r="C13" s="190"/>
      <c r="D13" s="190"/>
      <c r="E13" s="190"/>
      <c r="F13" s="248"/>
      <c r="G13" s="190"/>
      <c r="H13" s="190"/>
      <c r="I13" s="196"/>
      <c r="J13" s="343"/>
    </row>
    <row r="14" spans="1:10" ht="12.95" customHeight="1">
      <c r="A14" s="204" t="s">
        <v>655</v>
      </c>
      <c r="B14" s="245"/>
      <c r="C14" s="191"/>
      <c r="D14" s="191"/>
      <c r="E14" s="191"/>
      <c r="F14" s="247"/>
      <c r="G14" s="190"/>
      <c r="H14" s="190"/>
      <c r="I14" s="196"/>
      <c r="J14" s="343"/>
    </row>
    <row r="15" spans="1:10">
      <c r="A15" s="204" t="s">
        <v>656</v>
      </c>
      <c r="B15" s="6"/>
      <c r="C15" s="191"/>
      <c r="D15" s="191"/>
      <c r="E15" s="191"/>
      <c r="F15" s="247"/>
      <c r="G15" s="190"/>
      <c r="H15" s="190"/>
      <c r="I15" s="196"/>
      <c r="J15" s="343"/>
    </row>
    <row r="16" spans="1:10" ht="12.95" customHeight="1" thickBot="1">
      <c r="A16" s="242" t="s">
        <v>657</v>
      </c>
      <c r="B16" s="246"/>
      <c r="C16" s="244"/>
      <c r="D16" s="45"/>
      <c r="E16" s="51"/>
      <c r="F16" s="243" t="s">
        <v>678</v>
      </c>
      <c r="G16" s="190"/>
      <c r="H16" s="190"/>
      <c r="I16" s="196"/>
      <c r="J16" s="343"/>
    </row>
    <row r="17" spans="1:10" ht="15.95" customHeight="1" thickBot="1">
      <c r="A17" s="207" t="s">
        <v>658</v>
      </c>
      <c r="B17" s="188" t="s">
        <v>269</v>
      </c>
      <c r="C17" s="193">
        <f>+C6+C8+C9+C11+C12+C13+C14+C15+C16</f>
        <v>14391</v>
      </c>
      <c r="D17" s="193">
        <f>+D6+D8+D9+D11+D12+D13+D14+D15+D16</f>
        <v>9561</v>
      </c>
      <c r="E17" s="193">
        <f>+E6+E8+E9+E11+E12+E13+E14+E15+E16</f>
        <v>8009</v>
      </c>
      <c r="F17" s="188" t="s">
        <v>278</v>
      </c>
      <c r="G17" s="193">
        <f>+G6+G8+G10+G11+G12+G13+G14+G15+G16</f>
        <v>18134</v>
      </c>
      <c r="H17" s="193">
        <f>+H6+H8+H10+H11+H12+H13+H14+H15+H16</f>
        <v>16134</v>
      </c>
      <c r="I17" s="225">
        <f>+I6+I8+I10+I11+I12+I13+I14+I15+I16</f>
        <v>10138</v>
      </c>
      <c r="J17" s="343"/>
    </row>
    <row r="18" spans="1:10" ht="12.95" customHeight="1">
      <c r="A18" s="202" t="s">
        <v>659</v>
      </c>
      <c r="B18" s="234" t="s">
        <v>54</v>
      </c>
      <c r="C18" s="241"/>
      <c r="D18" s="241">
        <f>+D19+D20+D21+D22+D23</f>
        <v>8823</v>
      </c>
      <c r="E18" s="241">
        <f>+E19+E20+E21+E22+E23</f>
        <v>8823</v>
      </c>
      <c r="F18" s="210" t="s">
        <v>23</v>
      </c>
      <c r="G18" s="42"/>
      <c r="H18" s="42"/>
      <c r="I18" s="220"/>
      <c r="J18" s="343"/>
    </row>
    <row r="19" spans="1:10" ht="12.95" customHeight="1">
      <c r="A19" s="204" t="s">
        <v>660</v>
      </c>
      <c r="B19" s="235" t="s">
        <v>43</v>
      </c>
      <c r="C19" s="187">
        <v>18380</v>
      </c>
      <c r="D19" s="187">
        <v>8823</v>
      </c>
      <c r="E19" s="187">
        <v>8823</v>
      </c>
      <c r="F19" s="210" t="s">
        <v>26</v>
      </c>
      <c r="G19" s="187"/>
      <c r="H19" s="187"/>
      <c r="I19" s="221"/>
      <c r="J19" s="343"/>
    </row>
    <row r="20" spans="1:10" ht="12.95" customHeight="1">
      <c r="A20" s="202" t="s">
        <v>661</v>
      </c>
      <c r="B20" s="235" t="s">
        <v>44</v>
      </c>
      <c r="C20" s="187"/>
      <c r="D20" s="187"/>
      <c r="E20" s="187"/>
      <c r="F20" s="210" t="s">
        <v>740</v>
      </c>
      <c r="G20" s="187"/>
      <c r="H20" s="187"/>
      <c r="I20" s="221"/>
      <c r="J20" s="343"/>
    </row>
    <row r="21" spans="1:10" ht="12.95" customHeight="1">
      <c r="A21" s="204" t="s">
        <v>662</v>
      </c>
      <c r="B21" s="235" t="s">
        <v>45</v>
      </c>
      <c r="C21" s="187"/>
      <c r="D21" s="187"/>
      <c r="E21" s="187"/>
      <c r="F21" s="210" t="s">
        <v>741</v>
      </c>
      <c r="G21" s="187"/>
      <c r="H21" s="187"/>
      <c r="I21" s="221"/>
      <c r="J21" s="343"/>
    </row>
    <row r="22" spans="1:10" ht="12.95" customHeight="1">
      <c r="A22" s="202" t="s">
        <v>663</v>
      </c>
      <c r="B22" s="235" t="s">
        <v>46</v>
      </c>
      <c r="C22" s="187"/>
      <c r="D22" s="187"/>
      <c r="E22" s="187"/>
      <c r="F22" s="209" t="s">
        <v>40</v>
      </c>
      <c r="G22" s="187"/>
      <c r="H22" s="187"/>
      <c r="I22" s="221"/>
      <c r="J22" s="343"/>
    </row>
    <row r="23" spans="1:10" ht="12.95" customHeight="1">
      <c r="A23" s="204" t="s">
        <v>664</v>
      </c>
      <c r="B23" s="236" t="s">
        <v>47</v>
      </c>
      <c r="C23" s="187"/>
      <c r="D23" s="187"/>
      <c r="E23" s="187"/>
      <c r="F23" s="210" t="s">
        <v>27</v>
      </c>
      <c r="G23" s="187"/>
      <c r="H23" s="187"/>
      <c r="I23" s="221"/>
      <c r="J23" s="343"/>
    </row>
    <row r="24" spans="1:10" ht="12.95" customHeight="1">
      <c r="A24" s="202" t="s">
        <v>665</v>
      </c>
      <c r="B24" s="237" t="s">
        <v>48</v>
      </c>
      <c r="C24" s="212">
        <f>+C25+C26+C27+C28+C29</f>
        <v>0</v>
      </c>
      <c r="D24" s="212">
        <f>+D25+D26+D27+D28+D29</f>
        <v>0</v>
      </c>
      <c r="E24" s="212">
        <f>+E25+E26+E27+E28+E29</f>
        <v>0</v>
      </c>
      <c r="F24" s="238" t="s">
        <v>25</v>
      </c>
      <c r="G24" s="187"/>
      <c r="H24" s="187"/>
      <c r="I24" s="221"/>
      <c r="J24" s="343"/>
    </row>
    <row r="25" spans="1:10" ht="12.95" customHeight="1">
      <c r="A25" s="204" t="s">
        <v>666</v>
      </c>
      <c r="B25" s="236" t="s">
        <v>49</v>
      </c>
      <c r="C25" s="187"/>
      <c r="D25" s="187"/>
      <c r="E25" s="187"/>
      <c r="F25" s="238" t="s">
        <v>279</v>
      </c>
      <c r="G25" s="187"/>
      <c r="H25" s="187"/>
      <c r="I25" s="221"/>
      <c r="J25" s="343"/>
    </row>
    <row r="26" spans="1:10" ht="12.95" customHeight="1">
      <c r="A26" s="202" t="s">
        <v>667</v>
      </c>
      <c r="B26" s="236" t="s">
        <v>50</v>
      </c>
      <c r="C26" s="187"/>
      <c r="D26" s="187"/>
      <c r="E26" s="187"/>
      <c r="F26" s="233"/>
      <c r="G26" s="187"/>
      <c r="H26" s="187"/>
      <c r="I26" s="221"/>
      <c r="J26" s="343"/>
    </row>
    <row r="27" spans="1:10" ht="12.95" customHeight="1">
      <c r="A27" s="204" t="s">
        <v>668</v>
      </c>
      <c r="B27" s="235" t="s">
        <v>51</v>
      </c>
      <c r="C27" s="187"/>
      <c r="D27" s="187"/>
      <c r="E27" s="187"/>
      <c r="F27" s="222"/>
      <c r="G27" s="187"/>
      <c r="H27" s="187"/>
      <c r="I27" s="221"/>
      <c r="J27" s="343"/>
    </row>
    <row r="28" spans="1:10" ht="12.95" customHeight="1">
      <c r="A28" s="202" t="s">
        <v>669</v>
      </c>
      <c r="B28" s="239" t="s">
        <v>52</v>
      </c>
      <c r="C28" s="187"/>
      <c r="D28" s="187"/>
      <c r="E28" s="187"/>
      <c r="F28" s="6"/>
      <c r="G28" s="187"/>
      <c r="H28" s="187"/>
      <c r="I28" s="221"/>
      <c r="J28" s="343"/>
    </row>
    <row r="29" spans="1:10" ht="12.95" customHeight="1" thickBot="1">
      <c r="A29" s="204" t="s">
        <v>670</v>
      </c>
      <c r="B29" s="240" t="s">
        <v>53</v>
      </c>
      <c r="C29" s="187"/>
      <c r="D29" s="187"/>
      <c r="E29" s="187"/>
      <c r="F29" s="222"/>
      <c r="G29" s="187"/>
      <c r="H29" s="187"/>
      <c r="I29" s="221"/>
      <c r="J29" s="343"/>
    </row>
    <row r="30" spans="1:10" ht="16.5" customHeight="1" thickBot="1">
      <c r="A30" s="207" t="s">
        <v>671</v>
      </c>
      <c r="B30" s="188" t="s">
        <v>270</v>
      </c>
      <c r="C30" s="193">
        <f>+C18+C24</f>
        <v>0</v>
      </c>
      <c r="D30" s="193">
        <f>+D18+D24</f>
        <v>8823</v>
      </c>
      <c r="E30" s="193">
        <f>+E18+E24</f>
        <v>8823</v>
      </c>
      <c r="F30" s="188" t="s">
        <v>281</v>
      </c>
      <c r="G30" s="193">
        <f>SUM(G18:G29)</f>
        <v>0</v>
      </c>
      <c r="H30" s="193">
        <f>SUM(H18:H29)</f>
        <v>0</v>
      </c>
      <c r="I30" s="225">
        <f>SUM(I18:I29)</f>
        <v>0</v>
      </c>
      <c r="J30" s="343"/>
    </row>
    <row r="31" spans="1:10" ht="16.5" customHeight="1" thickBot="1">
      <c r="A31" s="207" t="s">
        <v>672</v>
      </c>
      <c r="B31" s="213" t="s">
        <v>271</v>
      </c>
      <c r="C31" s="40">
        <f>+C17+C30</f>
        <v>14391</v>
      </c>
      <c r="D31" s="40">
        <f>+D17+D30</f>
        <v>18384</v>
      </c>
      <c r="E31" s="214">
        <f>+E17+E30</f>
        <v>16832</v>
      </c>
      <c r="F31" s="213" t="s">
        <v>280</v>
      </c>
      <c r="G31" s="40">
        <f>+G17+G30</f>
        <v>18134</v>
      </c>
      <c r="H31" s="40">
        <f>+H17+H30</f>
        <v>16134</v>
      </c>
      <c r="I31" s="41">
        <f>+I17+I30</f>
        <v>10138</v>
      </c>
      <c r="J31" s="343"/>
    </row>
    <row r="32" spans="1:10" ht="16.5" customHeight="1" thickBot="1">
      <c r="A32" s="207" t="s">
        <v>673</v>
      </c>
      <c r="B32" s="213" t="s">
        <v>1</v>
      </c>
      <c r="C32" s="40">
        <f>IF(C17-G17&lt;0,G17-C17,"-")</f>
        <v>3743</v>
      </c>
      <c r="D32" s="40">
        <f>IF(D17-H17&lt;0,H17-D17,"-")</f>
        <v>6573</v>
      </c>
      <c r="E32" s="214">
        <f>IF(E17-I17&lt;0,I17-E17,"-")</f>
        <v>2129</v>
      </c>
      <c r="F32" s="213" t="s">
        <v>2</v>
      </c>
      <c r="G32" s="40" t="str">
        <f>IF(C17-G17&gt;0,C17-G17,"-")</f>
        <v>-</v>
      </c>
      <c r="H32" s="40" t="str">
        <f>IF(D17-H17&gt;0,D17-H17,"-")</f>
        <v>-</v>
      </c>
      <c r="I32" s="41" t="str">
        <f>IF(E17-I17&gt;0,E17-I17,"-")</f>
        <v>-</v>
      </c>
      <c r="J32" s="343"/>
    </row>
    <row r="33" spans="1:10" ht="16.5" customHeight="1" thickBot="1">
      <c r="A33" s="207" t="s">
        <v>674</v>
      </c>
      <c r="B33" s="213" t="s">
        <v>41</v>
      </c>
      <c r="C33" s="40" t="str">
        <f>IF(C26-G26&lt;0,G26-C26,"-")</f>
        <v>-</v>
      </c>
      <c r="D33" s="40" t="str">
        <f>IF(D26-H26&lt;0,H26-D26,"-")</f>
        <v>-</v>
      </c>
      <c r="E33" s="214" t="str">
        <f>IF(E26-I26&lt;0,I26-E26,"-")</f>
        <v>-</v>
      </c>
      <c r="F33" s="213" t="s">
        <v>42</v>
      </c>
      <c r="G33" s="40" t="str">
        <f>IF(C26-G26&gt;0,C26-G26,"-")</f>
        <v>-</v>
      </c>
      <c r="H33" s="40" t="str">
        <f>IF(D26-H26&gt;0,D26-H26,"-")</f>
        <v>-</v>
      </c>
      <c r="I33" s="41" t="str">
        <f>IF(E26-I26&gt;0,E26-I26,"-")</f>
        <v>-</v>
      </c>
      <c r="J33" s="343"/>
    </row>
  </sheetData>
  <mergeCells count="2">
    <mergeCell ref="A3:A4"/>
    <mergeCell ref="J1:J33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E38"/>
  <sheetViews>
    <sheetView zoomScaleNormal="100" zoomScaleSheetLayoutView="115" workbookViewId="0">
      <selection activeCell="H28" sqref="H28"/>
    </sheetView>
  </sheetViews>
  <sheetFormatPr defaultRowHeight="12.75"/>
  <cols>
    <col min="1" max="1" width="46.33203125" style="94" customWidth="1"/>
    <col min="2" max="2" width="13.83203125" style="94" customWidth="1"/>
    <col min="3" max="3" width="66.1640625" style="94" customWidth="1"/>
    <col min="4" max="5" width="13.83203125" style="94" customWidth="1"/>
    <col min="6" max="16384" width="9.33203125" style="94"/>
  </cols>
  <sheetData>
    <row r="1" spans="1:5" ht="18.75">
      <c r="A1" s="249" t="s">
        <v>735</v>
      </c>
      <c r="E1" s="255" t="s">
        <v>739</v>
      </c>
    </row>
    <row r="3" spans="1:5">
      <c r="A3" s="250"/>
      <c r="B3" s="256"/>
      <c r="C3" s="250"/>
      <c r="D3" s="257"/>
      <c r="E3" s="256"/>
    </row>
    <row r="4" spans="1:5" ht="15.75">
      <c r="A4" s="224" t="str">
        <f ca="1">+ÖSSZEFÜGGÉSEK!A4</f>
        <v>2015. évi eredeti előirányzat BEVÉTELEK</v>
      </c>
      <c r="B4" s="258"/>
      <c r="C4" s="251"/>
      <c r="D4" s="257"/>
      <c r="E4" s="256"/>
    </row>
    <row r="5" spans="1:5">
      <c r="A5" s="250"/>
      <c r="B5" s="256"/>
      <c r="C5" s="250"/>
      <c r="D5" s="257"/>
      <c r="E5" s="256"/>
    </row>
    <row r="6" spans="1:5">
      <c r="A6" s="250" t="s">
        <v>285</v>
      </c>
      <c r="B6" s="256">
        <f ca="1">+'1.1.sz.mell.'!C60</f>
        <v>107779</v>
      </c>
      <c r="C6" s="250" t="s">
        <v>286</v>
      </c>
      <c r="D6" s="257">
        <f ca="1">+'2.1.sz.mell  '!C18+'2.2.sz.mell  '!C17</f>
        <v>112612</v>
      </c>
      <c r="E6" s="256">
        <f>+B6-D6</f>
        <v>-4833</v>
      </c>
    </row>
    <row r="7" spans="1:5">
      <c r="A7" s="250" t="s">
        <v>287</v>
      </c>
      <c r="B7" s="256">
        <f ca="1">+'1.1.sz.mell.'!C83</f>
        <v>18380</v>
      </c>
      <c r="C7" s="250" t="s">
        <v>288</v>
      </c>
      <c r="D7" s="257">
        <f ca="1">+'2.1.sz.mell  '!C27+'2.2.sz.mell  '!C30</f>
        <v>18380</v>
      </c>
      <c r="E7" s="256">
        <f>+B7-D7</f>
        <v>0</v>
      </c>
    </row>
    <row r="8" spans="1:5">
      <c r="A8" s="250" t="s">
        <v>289</v>
      </c>
      <c r="B8" s="256">
        <f ca="1">+'1.1.sz.mell.'!C84</f>
        <v>126159</v>
      </c>
      <c r="C8" s="250" t="s">
        <v>290</v>
      </c>
      <c r="D8" s="257">
        <f ca="1">+'2.1.sz.mell  '!C28+'2.2.sz.mell  '!C31</f>
        <v>130992</v>
      </c>
      <c r="E8" s="256">
        <f>+B8-D8</f>
        <v>-4833</v>
      </c>
    </row>
    <row r="9" spans="1:5">
      <c r="A9" s="250"/>
      <c r="B9" s="256"/>
      <c r="C9" s="250"/>
      <c r="D9" s="257"/>
      <c r="E9" s="256"/>
    </row>
    <row r="10" spans="1:5" ht="15.75">
      <c r="A10" s="224" t="str">
        <f ca="1">+ÖSSZEFÜGGÉSEK!A10</f>
        <v>2015. évi módosított előirányzat BEVÉTELEK</v>
      </c>
      <c r="B10" s="258"/>
      <c r="C10" s="251"/>
      <c r="D10" s="257"/>
      <c r="E10" s="256"/>
    </row>
    <row r="11" spans="1:5">
      <c r="A11" s="250"/>
      <c r="B11" s="256"/>
      <c r="C11" s="250"/>
      <c r="D11" s="257"/>
      <c r="E11" s="256"/>
    </row>
    <row r="12" spans="1:5">
      <c r="A12" s="250" t="s">
        <v>291</v>
      </c>
      <c r="B12" s="256">
        <f ca="1">+'1.1.sz.mell.'!D60</f>
        <v>135088</v>
      </c>
      <c r="C12" s="250" t="s">
        <v>297</v>
      </c>
      <c r="D12" s="257">
        <f ca="1">+'2.1.sz.mell  '!D18+'2.2.sz.mell  '!D17</f>
        <v>133985</v>
      </c>
      <c r="E12" s="256">
        <f>+B12-D12</f>
        <v>1103</v>
      </c>
    </row>
    <row r="13" spans="1:5">
      <c r="A13" s="250" t="s">
        <v>292</v>
      </c>
      <c r="B13" s="256">
        <f ca="1">+'1.1.sz.mell.'!D83</f>
        <v>12453</v>
      </c>
      <c r="C13" s="250" t="s">
        <v>298</v>
      </c>
      <c r="D13" s="257">
        <f ca="1">+'2.1.sz.mell  '!D27+'2.2.sz.mell  '!D30</f>
        <v>17646</v>
      </c>
      <c r="E13" s="256">
        <f>+B13-D13</f>
        <v>-5193</v>
      </c>
    </row>
    <row r="14" spans="1:5">
      <c r="A14" s="250" t="s">
        <v>293</v>
      </c>
      <c r="B14" s="256">
        <f ca="1">+'1.1.sz.mell.'!D84</f>
        <v>147541</v>
      </c>
      <c r="C14" s="250" t="s">
        <v>299</v>
      </c>
      <c r="D14" s="257">
        <f ca="1">+'2.1.sz.mell  '!D28+'2.2.sz.mell  '!D31</f>
        <v>151631</v>
      </c>
      <c r="E14" s="256">
        <f>+B14-D14</f>
        <v>-4090</v>
      </c>
    </row>
    <row r="15" spans="1:5">
      <c r="A15" s="250"/>
      <c r="B15" s="256"/>
      <c r="C15" s="250"/>
      <c r="D15" s="257"/>
      <c r="E15" s="256"/>
    </row>
    <row r="16" spans="1:5" ht="14.25">
      <c r="A16" s="259" t="str">
        <f ca="1">+ÖSSZEFÜGGÉSEK!A16</f>
        <v>2015. évi teljesítés BEVÉTELEK</v>
      </c>
      <c r="B16" s="223"/>
      <c r="C16" s="251"/>
      <c r="D16" s="257"/>
      <c r="E16" s="256"/>
    </row>
    <row r="17" spans="1:5">
      <c r="A17" s="250"/>
      <c r="B17" s="256"/>
      <c r="C17" s="250"/>
      <c r="D17" s="257"/>
      <c r="E17" s="256"/>
    </row>
    <row r="18" spans="1:5">
      <c r="A18" s="250" t="s">
        <v>294</v>
      </c>
      <c r="B18" s="256">
        <f ca="1">+'1.1.sz.mell.'!E60</f>
        <v>130180</v>
      </c>
      <c r="C18" s="250" t="s">
        <v>300</v>
      </c>
      <c r="D18" s="257">
        <f ca="1">+'2.1.sz.mell  '!E18+'2.2.sz.mell  '!E17</f>
        <v>130117</v>
      </c>
      <c r="E18" s="256">
        <f>+B18-D18</f>
        <v>63</v>
      </c>
    </row>
    <row r="19" spans="1:5">
      <c r="A19" s="250" t="s">
        <v>295</v>
      </c>
      <c r="B19" s="256">
        <f ca="1">+'1.1.sz.mell.'!E83</f>
        <v>12453</v>
      </c>
      <c r="C19" s="250" t="s">
        <v>301</v>
      </c>
      <c r="D19" s="257">
        <f ca="1">+'2.1.sz.mell  '!E27+'2.2.sz.mell  '!E30</f>
        <v>17646</v>
      </c>
      <c r="E19" s="256">
        <f>+B19-D19</f>
        <v>-5193</v>
      </c>
    </row>
    <row r="20" spans="1:5">
      <c r="A20" s="250" t="s">
        <v>296</v>
      </c>
      <c r="B20" s="256">
        <f ca="1">+'1.1.sz.mell.'!E84</f>
        <v>142633</v>
      </c>
      <c r="C20" s="250" t="s">
        <v>302</v>
      </c>
      <c r="D20" s="257">
        <f ca="1">+'2.1.sz.mell  '!E28+'2.2.sz.mell  '!E31</f>
        <v>147763</v>
      </c>
      <c r="E20" s="256">
        <f>+B20-D20</f>
        <v>-5130</v>
      </c>
    </row>
    <row r="21" spans="1:5">
      <c r="A21" s="250"/>
      <c r="B21" s="256"/>
      <c r="C21" s="250"/>
      <c r="D21" s="257"/>
      <c r="E21" s="256"/>
    </row>
    <row r="22" spans="1:5" ht="15.75">
      <c r="A22" s="224" t="str">
        <f ca="1">+ÖSSZEFÜGGÉSEK!A22</f>
        <v>2015. évi eredeti előirányzat KIADÁSOK</v>
      </c>
      <c r="B22" s="258"/>
      <c r="C22" s="251"/>
      <c r="D22" s="257"/>
      <c r="E22" s="256"/>
    </row>
    <row r="23" spans="1:5">
      <c r="A23" s="250"/>
      <c r="B23" s="256"/>
      <c r="C23" s="250"/>
      <c r="D23" s="257"/>
      <c r="E23" s="256"/>
    </row>
    <row r="24" spans="1:5">
      <c r="A24" s="250" t="s">
        <v>303</v>
      </c>
      <c r="B24" s="256">
        <f ca="1">+'1.1.sz.mell.'!C124</f>
        <v>124734</v>
      </c>
      <c r="C24" s="250" t="s">
        <v>309</v>
      </c>
      <c r="D24" s="257">
        <f ca="1">+'2.1.sz.mell  '!G18+'2.2.sz.mell  '!G17</f>
        <v>124734</v>
      </c>
      <c r="E24" s="256">
        <f>+B24-D24</f>
        <v>0</v>
      </c>
    </row>
    <row r="25" spans="1:5">
      <c r="A25" s="250" t="s">
        <v>282</v>
      </c>
      <c r="B25" s="256">
        <f ca="1">+'1.1.sz.mell.'!C144</f>
        <v>1425</v>
      </c>
      <c r="C25" s="250" t="s">
        <v>310</v>
      </c>
      <c r="D25" s="257">
        <f ca="1">+'2.1.sz.mell  '!G27+'2.2.sz.mell  '!G30</f>
        <v>0</v>
      </c>
      <c r="E25" s="256">
        <f>+B25-D25</f>
        <v>1425</v>
      </c>
    </row>
    <row r="26" spans="1:5">
      <c r="A26" s="250" t="s">
        <v>304</v>
      </c>
      <c r="B26" s="256">
        <f ca="1">+'1.1.sz.mell.'!C145</f>
        <v>126159</v>
      </c>
      <c r="C26" s="250" t="s">
        <v>311</v>
      </c>
      <c r="D26" s="257">
        <f ca="1">+'2.1.sz.mell  '!G28+'2.2.sz.mell  '!G31</f>
        <v>124734</v>
      </c>
      <c r="E26" s="256">
        <f>+B26-D26</f>
        <v>1425</v>
      </c>
    </row>
    <row r="27" spans="1:5">
      <c r="A27" s="250"/>
      <c r="B27" s="256"/>
      <c r="C27" s="250"/>
      <c r="D27" s="257"/>
      <c r="E27" s="256"/>
    </row>
    <row r="28" spans="1:5" ht="15.75">
      <c r="A28" s="224" t="str">
        <f ca="1">+ÖSSZEFÜGGÉSEK!A28</f>
        <v>2015. évi módosított előirányzat KIADÁSOK</v>
      </c>
      <c r="B28" s="258"/>
      <c r="C28" s="251"/>
      <c r="D28" s="257"/>
      <c r="E28" s="256"/>
    </row>
    <row r="29" spans="1:5">
      <c r="A29" s="250"/>
      <c r="B29" s="256"/>
      <c r="C29" s="250"/>
      <c r="D29" s="257"/>
      <c r="E29" s="256"/>
    </row>
    <row r="30" spans="1:5">
      <c r="A30" s="250" t="s">
        <v>305</v>
      </c>
      <c r="B30" s="256">
        <f ca="1">+'1.1.sz.mell.'!D124</f>
        <v>144069</v>
      </c>
      <c r="C30" s="250" t="s">
        <v>316</v>
      </c>
      <c r="D30" s="257">
        <f ca="1">+'2.1.sz.mell  '!H18+'2.2.sz.mell  '!H17</f>
        <v>144069</v>
      </c>
      <c r="E30" s="256">
        <f>+B30-D30</f>
        <v>0</v>
      </c>
    </row>
    <row r="31" spans="1:5">
      <c r="A31" s="250" t="s">
        <v>283</v>
      </c>
      <c r="B31" s="256">
        <f ca="1">+'1.1.sz.mell.'!D144</f>
        <v>3472</v>
      </c>
      <c r="C31" s="250" t="s">
        <v>313</v>
      </c>
      <c r="D31" s="257">
        <f ca="1">+'2.1.sz.mell  '!H27+'2.2.sz.mell  '!H30</f>
        <v>1425</v>
      </c>
      <c r="E31" s="256">
        <f>+B31-D31</f>
        <v>2047</v>
      </c>
    </row>
    <row r="32" spans="1:5">
      <c r="A32" s="250" t="s">
        <v>306</v>
      </c>
      <c r="B32" s="256">
        <f ca="1">+'1.1.sz.mell.'!D145</f>
        <v>147541</v>
      </c>
      <c r="C32" s="250" t="s">
        <v>312</v>
      </c>
      <c r="D32" s="257">
        <f ca="1">+'2.1.sz.mell  '!H28+'2.2.sz.mell  '!H31</f>
        <v>145494</v>
      </c>
      <c r="E32" s="256">
        <f>+B32-D32</f>
        <v>2047</v>
      </c>
    </row>
    <row r="33" spans="1:5">
      <c r="A33" s="250"/>
      <c r="B33" s="256"/>
      <c r="C33" s="250"/>
      <c r="D33" s="257"/>
      <c r="E33" s="256"/>
    </row>
    <row r="34" spans="1:5" ht="15.75">
      <c r="A34" s="254" t="str">
        <f ca="1">+ÖSSZEFÜGGÉSEK!A34</f>
        <v>2015. évi teljesítés KIADÁSOK</v>
      </c>
      <c r="B34" s="258"/>
      <c r="C34" s="251"/>
      <c r="D34" s="257"/>
      <c r="E34" s="256"/>
    </row>
    <row r="35" spans="1:5">
      <c r="A35" s="250"/>
      <c r="B35" s="256"/>
      <c r="C35" s="250"/>
      <c r="D35" s="257"/>
      <c r="E35" s="256"/>
    </row>
    <row r="36" spans="1:5">
      <c r="A36" s="250" t="s">
        <v>307</v>
      </c>
      <c r="B36" s="256">
        <f ca="1">+'1.1.sz.mell.'!E124</f>
        <v>128863</v>
      </c>
      <c r="C36" s="250" t="s">
        <v>317</v>
      </c>
      <c r="D36" s="257">
        <f ca="1">+'2.1.sz.mell  '!I18+'2.2.sz.mell  '!I17</f>
        <v>128863</v>
      </c>
      <c r="E36" s="256">
        <f>+B36-D36</f>
        <v>0</v>
      </c>
    </row>
    <row r="37" spans="1:5">
      <c r="A37" s="250" t="s">
        <v>284</v>
      </c>
      <c r="B37" s="256">
        <f ca="1">+'1.1.sz.mell.'!E144</f>
        <v>3472</v>
      </c>
      <c r="C37" s="250" t="s">
        <v>315</v>
      </c>
      <c r="D37" s="257">
        <f ca="1">+'2.1.sz.mell  '!I27+'2.2.sz.mell  '!I30</f>
        <v>0</v>
      </c>
      <c r="E37" s="256">
        <f>+B37-D37</f>
        <v>3472</v>
      </c>
    </row>
    <row r="38" spans="1:5">
      <c r="A38" s="250" t="s">
        <v>308</v>
      </c>
      <c r="B38" s="256">
        <f ca="1">+'1.1.sz.mell.'!E145</f>
        <v>132335</v>
      </c>
      <c r="C38" s="250" t="s">
        <v>314</v>
      </c>
      <c r="D38" s="257">
        <f ca="1">+'2.1.sz.mell  '!I28+'2.2.sz.mell  '!I31</f>
        <v>128863</v>
      </c>
      <c r="E38" s="256">
        <f>+B38-D38</f>
        <v>3472</v>
      </c>
    </row>
  </sheetData>
  <sheetProtection sheet="1" objects="1" scenarios="1"/>
  <phoneticPr fontId="25" type="noConversion"/>
  <conditionalFormatting sqref="E3:E38">
    <cfRule type="cellIs" dxfId="1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</sheetPr>
  <dimension ref="A1:H33"/>
  <sheetViews>
    <sheetView zoomScaleNormal="100" workbookViewId="0">
      <selection activeCell="F30" sqref="F30"/>
    </sheetView>
  </sheetViews>
  <sheetFormatPr defaultRowHeight="12.75"/>
  <cols>
    <col min="1" max="1" width="39.6640625" style="4" customWidth="1"/>
    <col min="2" max="7" width="15.6640625" style="3" customWidth="1"/>
    <col min="8" max="8" width="5.1640625" style="3" customWidth="1"/>
    <col min="9" max="16384" width="9.33203125" style="3"/>
  </cols>
  <sheetData>
    <row r="1" spans="1:8" ht="18" customHeight="1">
      <c r="A1" s="345" t="s">
        <v>642</v>
      </c>
      <c r="B1" s="345"/>
      <c r="C1" s="345"/>
      <c r="D1" s="345"/>
      <c r="E1" s="345"/>
      <c r="F1" s="345"/>
      <c r="G1" s="345"/>
      <c r="H1" s="346" t="str">
        <f ca="1">+CONCATENATE("3. melléklet a ……/",LEFT(ÖSSZEFÜGGÉSEK!A4,4)+1,". (……) önkormányzati rendelethez")</f>
        <v>3. melléklet a ……/2016. (……) önkormányzati rendelethez</v>
      </c>
    </row>
    <row r="2" spans="1:8" ht="22.5" customHeight="1" thickBot="1">
      <c r="A2" s="18"/>
      <c r="B2" s="8"/>
      <c r="C2" s="8"/>
      <c r="D2" s="8"/>
      <c r="E2" s="8"/>
      <c r="F2" s="344" t="s">
        <v>691</v>
      </c>
      <c r="G2" s="344"/>
      <c r="H2" s="346"/>
    </row>
    <row r="3" spans="1:8" s="5" customFormat="1" ht="50.25" customHeight="1" thickBot="1">
      <c r="A3" s="19" t="s">
        <v>695</v>
      </c>
      <c r="B3" s="20" t="s">
        <v>696</v>
      </c>
      <c r="C3" s="20" t="s">
        <v>697</v>
      </c>
      <c r="D3" s="20" t="str">
        <f ca="1">+CONCATENATE("Felhasználás ",LEFT(ÖSSZEFÜGGÉSEK!A4,4)-1,". XII.31-ig")</f>
        <v>Felhasználás 2014. XII.31-ig</v>
      </c>
      <c r="E3" s="20" t="str">
        <f ca="1">+CONCATENATE(LEFT(ÖSSZEFÜGGÉSEK!A4,4),". évi módosított előirányzat")</f>
        <v>2015. évi módosított előirányzat</v>
      </c>
      <c r="F3" s="44" t="str">
        <f ca="1">+CONCATENATE(LEFT(ÖSSZEFÜGGÉSEK!A4,4),". évi teljesítés")</f>
        <v>2015. évi teljesítés</v>
      </c>
      <c r="G3" s="43" t="str">
        <f ca="1">+CONCATENATE("Összes teljesítés ",LEFT(ÖSSZEFÜGGÉSEK!A4,4),". dec. 31-ig")</f>
        <v>Összes teljesítés 2015. dec. 31-ig</v>
      </c>
      <c r="H3" s="346"/>
    </row>
    <row r="4" spans="1:8" s="8" customFormat="1" ht="12" customHeight="1" thickBot="1">
      <c r="A4" s="217" t="s">
        <v>191</v>
      </c>
      <c r="B4" s="218" t="s">
        <v>192</v>
      </c>
      <c r="C4" s="218" t="s">
        <v>193</v>
      </c>
      <c r="D4" s="218" t="s">
        <v>194</v>
      </c>
      <c r="E4" s="218" t="s">
        <v>195</v>
      </c>
      <c r="F4" s="32" t="s">
        <v>272</v>
      </c>
      <c r="G4" s="219" t="s">
        <v>318</v>
      </c>
      <c r="H4" s="346"/>
    </row>
    <row r="5" spans="1:8" ht="15.95" customHeight="1">
      <c r="A5" s="52" t="s">
        <v>758</v>
      </c>
      <c r="B5" s="1">
        <v>350</v>
      </c>
      <c r="C5" s="9">
        <v>2015</v>
      </c>
      <c r="D5" s="1">
        <v>0</v>
      </c>
      <c r="E5" s="1">
        <v>350</v>
      </c>
      <c r="F5" s="33">
        <v>350</v>
      </c>
      <c r="G5" s="34">
        <f>+D5+F5</f>
        <v>350</v>
      </c>
      <c r="H5" s="346"/>
    </row>
    <row r="6" spans="1:8" ht="15.95" customHeight="1">
      <c r="A6" s="52" t="s">
        <v>759</v>
      </c>
      <c r="B6" s="1">
        <v>655</v>
      </c>
      <c r="C6" s="9">
        <v>2015</v>
      </c>
      <c r="D6" s="1">
        <v>0</v>
      </c>
      <c r="E6" s="1">
        <v>655</v>
      </c>
      <c r="F6" s="33">
        <v>655</v>
      </c>
      <c r="G6" s="34">
        <f t="shared" ref="G6:G23" si="0">+D6+F6</f>
        <v>655</v>
      </c>
      <c r="H6" s="346"/>
    </row>
    <row r="7" spans="1:8" ht="15.95" customHeight="1">
      <c r="A7" s="52" t="s">
        <v>760</v>
      </c>
      <c r="B7" s="1">
        <v>465</v>
      </c>
      <c r="C7" s="9">
        <v>2015</v>
      </c>
      <c r="D7" s="1"/>
      <c r="E7" s="1">
        <v>465</v>
      </c>
      <c r="F7" s="33">
        <v>465</v>
      </c>
      <c r="G7" s="34">
        <f t="shared" si="0"/>
        <v>465</v>
      </c>
      <c r="H7" s="346"/>
    </row>
    <row r="8" spans="1:8" ht="15.95" customHeight="1">
      <c r="A8" s="316" t="s">
        <v>761</v>
      </c>
      <c r="B8" s="1">
        <v>163</v>
      </c>
      <c r="C8" s="9">
        <v>2015</v>
      </c>
      <c r="D8" s="1"/>
      <c r="E8" s="1">
        <v>163</v>
      </c>
      <c r="F8" s="33">
        <v>163</v>
      </c>
      <c r="G8" s="34">
        <f t="shared" si="0"/>
        <v>163</v>
      </c>
      <c r="H8" s="346"/>
    </row>
    <row r="9" spans="1:8" ht="15.95" customHeight="1">
      <c r="A9" s="52" t="s">
        <v>762</v>
      </c>
      <c r="B9" s="1">
        <v>1013</v>
      </c>
      <c r="C9" s="9">
        <v>2015</v>
      </c>
      <c r="D9" s="1"/>
      <c r="E9" s="1">
        <v>1013</v>
      </c>
      <c r="F9" s="33">
        <v>1013</v>
      </c>
      <c r="G9" s="34">
        <f t="shared" si="0"/>
        <v>1013</v>
      </c>
      <c r="H9" s="346"/>
    </row>
    <row r="10" spans="1:8" ht="15.95" customHeight="1">
      <c r="A10" s="328" t="s">
        <v>763</v>
      </c>
      <c r="B10" s="1">
        <v>2205</v>
      </c>
      <c r="C10" s="9">
        <v>2015</v>
      </c>
      <c r="D10" s="1"/>
      <c r="E10" s="1">
        <v>2730</v>
      </c>
      <c r="F10" s="33">
        <v>2205</v>
      </c>
      <c r="G10" s="34">
        <f t="shared" si="0"/>
        <v>2205</v>
      </c>
      <c r="H10" s="346"/>
    </row>
    <row r="11" spans="1:8" ht="15.95" customHeight="1">
      <c r="A11" s="6"/>
      <c r="B11" s="1"/>
      <c r="C11" s="9"/>
      <c r="D11" s="1"/>
      <c r="E11" s="1"/>
      <c r="F11" s="33"/>
      <c r="G11" s="34">
        <f t="shared" si="0"/>
        <v>0</v>
      </c>
      <c r="H11" s="346"/>
    </row>
    <row r="12" spans="1:8" ht="15.95" customHeight="1">
      <c r="A12" s="6"/>
      <c r="B12" s="1"/>
      <c r="C12" s="9"/>
      <c r="D12" s="1"/>
      <c r="E12" s="1"/>
      <c r="F12" s="33"/>
      <c r="G12" s="34">
        <f t="shared" si="0"/>
        <v>0</v>
      </c>
      <c r="H12" s="346"/>
    </row>
    <row r="13" spans="1:8" ht="15.95" customHeight="1">
      <c r="A13" s="6"/>
      <c r="B13" s="1"/>
      <c r="C13" s="9"/>
      <c r="D13" s="1"/>
      <c r="E13" s="1"/>
      <c r="F13" s="33"/>
      <c r="G13" s="34">
        <f t="shared" si="0"/>
        <v>0</v>
      </c>
      <c r="H13" s="346"/>
    </row>
    <row r="14" spans="1:8" ht="15.95" customHeight="1">
      <c r="A14" s="6"/>
      <c r="B14" s="1"/>
      <c r="C14" s="9"/>
      <c r="D14" s="1"/>
      <c r="E14" s="1"/>
      <c r="F14" s="33"/>
      <c r="G14" s="34">
        <f t="shared" si="0"/>
        <v>0</v>
      </c>
      <c r="H14" s="346"/>
    </row>
    <row r="15" spans="1:8" ht="15.95" customHeight="1">
      <c r="A15" s="6"/>
      <c r="B15" s="1"/>
      <c r="C15" s="9"/>
      <c r="D15" s="1"/>
      <c r="E15" s="1"/>
      <c r="F15" s="33"/>
      <c r="G15" s="34">
        <f t="shared" si="0"/>
        <v>0</v>
      </c>
      <c r="H15" s="346"/>
    </row>
    <row r="16" spans="1:8" ht="15.95" customHeight="1">
      <c r="A16" s="6"/>
      <c r="B16" s="1"/>
      <c r="C16" s="9"/>
      <c r="D16" s="1"/>
      <c r="E16" s="1"/>
      <c r="F16" s="33"/>
      <c r="G16" s="34">
        <f t="shared" si="0"/>
        <v>0</v>
      </c>
      <c r="H16" s="346"/>
    </row>
    <row r="17" spans="1:8" ht="15.95" customHeight="1">
      <c r="A17" s="6"/>
      <c r="B17" s="1"/>
      <c r="C17" s="9"/>
      <c r="D17" s="1"/>
      <c r="E17" s="1"/>
      <c r="F17" s="33"/>
      <c r="G17" s="34">
        <f t="shared" si="0"/>
        <v>0</v>
      </c>
      <c r="H17" s="346"/>
    </row>
    <row r="18" spans="1:8" ht="15.95" customHeight="1">
      <c r="A18" s="6"/>
      <c r="B18" s="1"/>
      <c r="C18" s="9"/>
      <c r="D18" s="1"/>
      <c r="E18" s="1"/>
      <c r="F18" s="33"/>
      <c r="G18" s="34">
        <f t="shared" si="0"/>
        <v>0</v>
      </c>
      <c r="H18" s="346"/>
    </row>
    <row r="19" spans="1:8" ht="15.95" customHeight="1">
      <c r="A19" s="6"/>
      <c r="B19" s="1"/>
      <c r="C19" s="9"/>
      <c r="D19" s="1"/>
      <c r="E19" s="1"/>
      <c r="F19" s="33"/>
      <c r="G19" s="34">
        <f t="shared" si="0"/>
        <v>0</v>
      </c>
      <c r="H19" s="346"/>
    </row>
    <row r="20" spans="1:8" ht="15.95" customHeight="1">
      <c r="A20" s="6"/>
      <c r="B20" s="1"/>
      <c r="C20" s="9"/>
      <c r="D20" s="1"/>
      <c r="E20" s="1"/>
      <c r="F20" s="33"/>
      <c r="G20" s="34">
        <f t="shared" si="0"/>
        <v>0</v>
      </c>
      <c r="H20" s="346"/>
    </row>
    <row r="21" spans="1:8" ht="15.95" customHeight="1">
      <c r="A21" s="6"/>
      <c r="B21" s="1"/>
      <c r="C21" s="9"/>
      <c r="D21" s="1"/>
      <c r="E21" s="1"/>
      <c r="F21" s="33"/>
      <c r="G21" s="34">
        <f t="shared" si="0"/>
        <v>0</v>
      </c>
      <c r="H21" s="346"/>
    </row>
    <row r="22" spans="1:8" ht="15.95" customHeight="1">
      <c r="A22" s="6"/>
      <c r="B22" s="1"/>
      <c r="C22" s="9"/>
      <c r="D22" s="1"/>
      <c r="E22" s="1"/>
      <c r="F22" s="33"/>
      <c r="G22" s="34">
        <f t="shared" si="0"/>
        <v>0</v>
      </c>
      <c r="H22" s="346"/>
    </row>
    <row r="23" spans="1:8" ht="15.95" customHeight="1" thickBot="1">
      <c r="A23" s="10"/>
      <c r="B23" s="2"/>
      <c r="C23" s="11"/>
      <c r="D23" s="2"/>
      <c r="E23" s="2"/>
      <c r="F23" s="35"/>
      <c r="G23" s="34">
        <f t="shared" si="0"/>
        <v>0</v>
      </c>
      <c r="H23" s="346"/>
    </row>
    <row r="24" spans="1:8" s="14" customFormat="1" ht="18" customHeight="1" thickBot="1">
      <c r="A24" s="21" t="s">
        <v>694</v>
      </c>
      <c r="B24" s="12">
        <f>SUM(B5:B23)</f>
        <v>4851</v>
      </c>
      <c r="C24" s="17"/>
      <c r="D24" s="12">
        <f>SUM(D5:D23)</f>
        <v>0</v>
      </c>
      <c r="E24" s="12">
        <f>SUM(E5:E23)</f>
        <v>5376</v>
      </c>
      <c r="F24" s="12">
        <f>SUM(F5:F23)</f>
        <v>4851</v>
      </c>
      <c r="G24" s="13">
        <f>SUM(G5:G23)</f>
        <v>4851</v>
      </c>
      <c r="H24" s="346"/>
    </row>
    <row r="25" spans="1:8">
      <c r="F25" s="14"/>
      <c r="G25" s="14"/>
      <c r="H25" s="313"/>
    </row>
    <row r="26" spans="1:8">
      <c r="H26" s="313"/>
    </row>
    <row r="27" spans="1:8">
      <c r="H27" s="313"/>
    </row>
    <row r="28" spans="1:8">
      <c r="H28" s="313"/>
    </row>
    <row r="29" spans="1:8">
      <c r="H29" s="313"/>
    </row>
    <row r="30" spans="1:8">
      <c r="H30" s="313"/>
    </row>
    <row r="31" spans="1:8">
      <c r="H31" s="313"/>
    </row>
    <row r="32" spans="1:8">
      <c r="H32" s="313"/>
    </row>
    <row r="33" spans="8:8">
      <c r="H33" s="313"/>
    </row>
  </sheetData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1" bottom="0.98425196850393704" header="0.78740157480314965" footer="0.78740157480314965"/>
  <pageSetup paperSize="9" scale="103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H24"/>
  <sheetViews>
    <sheetView topLeftCell="A2" zoomScaleNormal="100" zoomScaleSheetLayoutView="130" workbookViewId="0">
      <selection activeCell="F8" sqref="F8"/>
    </sheetView>
  </sheetViews>
  <sheetFormatPr defaultRowHeight="12.75"/>
  <cols>
    <col min="1" max="1" width="48.1640625" style="4" customWidth="1"/>
    <col min="2" max="7" width="15.83203125" style="3" customWidth="1"/>
    <col min="8" max="8" width="4.1640625" style="3" customWidth="1"/>
    <col min="9" max="9" width="13.83203125" style="3" customWidth="1"/>
    <col min="10" max="16384" width="9.33203125" style="3"/>
  </cols>
  <sheetData>
    <row r="1" spans="1:8" ht="24.75" customHeight="1">
      <c r="A1" s="345" t="s">
        <v>643</v>
      </c>
      <c r="B1" s="345"/>
      <c r="C1" s="345"/>
      <c r="D1" s="345"/>
      <c r="E1" s="345"/>
      <c r="F1" s="345"/>
      <c r="G1" s="345"/>
      <c r="H1" s="347" t="str">
        <f ca="1">+CONCATENATE("4. melléklet a ……/",LEFT(ÖSSZEFÜGGÉSEK!A4,4)+1,". (……) önkormányzati rendelethez")</f>
        <v>4. melléklet a ……/2016. (……) önkormányzati rendelethez</v>
      </c>
    </row>
    <row r="2" spans="1:8" ht="23.25" customHeight="1" thickBot="1">
      <c r="A2" s="18"/>
      <c r="B2" s="8"/>
      <c r="C2" s="8"/>
      <c r="D2" s="8"/>
      <c r="E2" s="8"/>
      <c r="F2" s="344" t="s">
        <v>691</v>
      </c>
      <c r="G2" s="344"/>
      <c r="H2" s="347"/>
    </row>
    <row r="3" spans="1:8" s="5" customFormat="1" ht="48.75" customHeight="1" thickBot="1">
      <c r="A3" s="19" t="s">
        <v>698</v>
      </c>
      <c r="B3" s="20" t="s">
        <v>696</v>
      </c>
      <c r="C3" s="20" t="s">
        <v>697</v>
      </c>
      <c r="D3" s="20" t="str">
        <f ca="1">+'3.sz.mell.'!D3</f>
        <v>Felhasználás 2014. XII.31-ig</v>
      </c>
      <c r="E3" s="20" t="str">
        <f ca="1">+'3.sz.mell.'!E3</f>
        <v>2015. évi módosított előirányzat</v>
      </c>
      <c r="F3" s="44" t="str">
        <f ca="1">+'3.sz.mell.'!F3</f>
        <v>2015. évi teljesítés</v>
      </c>
      <c r="G3" s="43" t="str">
        <f ca="1">+'3.sz.mell.'!G3</f>
        <v>Összes teljesítés 2015. dec. 31-ig</v>
      </c>
      <c r="H3" s="347"/>
    </row>
    <row r="4" spans="1:8" s="8" customFormat="1" ht="15" customHeight="1" thickBot="1">
      <c r="A4" s="217" t="s">
        <v>191</v>
      </c>
      <c r="B4" s="218" t="s">
        <v>192</v>
      </c>
      <c r="C4" s="218" t="s">
        <v>193</v>
      </c>
      <c r="D4" s="218" t="s">
        <v>194</v>
      </c>
      <c r="E4" s="218" t="s">
        <v>195</v>
      </c>
      <c r="F4" s="32" t="s">
        <v>272</v>
      </c>
      <c r="G4" s="219" t="s">
        <v>318</v>
      </c>
      <c r="H4" s="347"/>
    </row>
    <row r="5" spans="1:8" ht="15.95" customHeight="1">
      <c r="A5" s="15" t="s">
        <v>764</v>
      </c>
      <c r="B5" s="1">
        <v>2627</v>
      </c>
      <c r="C5" s="95">
        <v>2015</v>
      </c>
      <c r="D5" s="1"/>
      <c r="E5" s="1"/>
      <c r="F5" s="33">
        <v>2627</v>
      </c>
      <c r="G5" s="34">
        <f>+D5+F5</f>
        <v>2627</v>
      </c>
      <c r="H5" s="347"/>
    </row>
    <row r="6" spans="1:8" ht="15.95" customHeight="1">
      <c r="A6" s="15" t="s">
        <v>765</v>
      </c>
      <c r="B6" s="1">
        <v>838</v>
      </c>
      <c r="C6" s="95">
        <v>2015</v>
      </c>
      <c r="D6" s="1"/>
      <c r="E6" s="1"/>
      <c r="F6" s="33">
        <v>838</v>
      </c>
      <c r="G6" s="34">
        <f t="shared" ref="G6:G23" si="0">+D6+F6</f>
        <v>838</v>
      </c>
      <c r="H6" s="347"/>
    </row>
    <row r="7" spans="1:8" ht="15.95" customHeight="1">
      <c r="A7" s="15" t="s">
        <v>766</v>
      </c>
      <c r="B7" s="1">
        <v>430</v>
      </c>
      <c r="C7" s="95">
        <v>2015</v>
      </c>
      <c r="D7" s="1"/>
      <c r="E7" s="1"/>
      <c r="F7" s="33">
        <v>430</v>
      </c>
      <c r="G7" s="34">
        <f t="shared" si="0"/>
        <v>430</v>
      </c>
      <c r="H7" s="347"/>
    </row>
    <row r="8" spans="1:8" ht="15.95" customHeight="1">
      <c r="A8" s="15"/>
      <c r="B8" s="1"/>
      <c r="C8" s="95"/>
      <c r="D8" s="1"/>
      <c r="E8" s="1"/>
      <c r="F8" s="33"/>
      <c r="G8" s="34">
        <f t="shared" si="0"/>
        <v>0</v>
      </c>
      <c r="H8" s="347"/>
    </row>
    <row r="9" spans="1:8" ht="15.95" customHeight="1">
      <c r="A9" s="15"/>
      <c r="B9" s="1"/>
      <c r="C9" s="95"/>
      <c r="D9" s="1"/>
      <c r="E9" s="1"/>
      <c r="F9" s="33"/>
      <c r="G9" s="34">
        <f t="shared" si="0"/>
        <v>0</v>
      </c>
      <c r="H9" s="347"/>
    </row>
    <row r="10" spans="1:8" ht="15.95" customHeight="1">
      <c r="A10" s="15"/>
      <c r="B10" s="1"/>
      <c r="C10" s="95"/>
      <c r="D10" s="1"/>
      <c r="E10" s="1"/>
      <c r="F10" s="33"/>
      <c r="G10" s="34">
        <f t="shared" si="0"/>
        <v>0</v>
      </c>
      <c r="H10" s="347"/>
    </row>
    <row r="11" spans="1:8" ht="15.95" customHeight="1">
      <c r="A11" s="15"/>
      <c r="B11" s="1"/>
      <c r="C11" s="95"/>
      <c r="D11" s="1"/>
      <c r="E11" s="1"/>
      <c r="F11" s="33"/>
      <c r="G11" s="34">
        <f t="shared" si="0"/>
        <v>0</v>
      </c>
      <c r="H11" s="347"/>
    </row>
    <row r="12" spans="1:8" ht="15.95" customHeight="1">
      <c r="A12" s="15"/>
      <c r="B12" s="1"/>
      <c r="C12" s="95"/>
      <c r="D12" s="1"/>
      <c r="E12" s="1"/>
      <c r="F12" s="33"/>
      <c r="G12" s="34">
        <f t="shared" si="0"/>
        <v>0</v>
      </c>
      <c r="H12" s="347"/>
    </row>
    <row r="13" spans="1:8" ht="15.95" customHeight="1">
      <c r="A13" s="15"/>
      <c r="B13" s="1"/>
      <c r="C13" s="95"/>
      <c r="D13" s="1"/>
      <c r="E13" s="1"/>
      <c r="F13" s="33"/>
      <c r="G13" s="34">
        <f t="shared" si="0"/>
        <v>0</v>
      </c>
      <c r="H13" s="347"/>
    </row>
    <row r="14" spans="1:8" ht="15.95" customHeight="1">
      <c r="A14" s="15"/>
      <c r="B14" s="1"/>
      <c r="C14" s="95"/>
      <c r="D14" s="1"/>
      <c r="E14" s="1"/>
      <c r="F14" s="33"/>
      <c r="G14" s="34">
        <f t="shared" si="0"/>
        <v>0</v>
      </c>
      <c r="H14" s="347"/>
    </row>
    <row r="15" spans="1:8" ht="15.95" customHeight="1">
      <c r="A15" s="15"/>
      <c r="B15" s="1"/>
      <c r="C15" s="95"/>
      <c r="D15" s="1"/>
      <c r="E15" s="1"/>
      <c r="F15" s="33"/>
      <c r="G15" s="34">
        <f t="shared" si="0"/>
        <v>0</v>
      </c>
      <c r="H15" s="347"/>
    </row>
    <row r="16" spans="1:8" ht="15.95" customHeight="1">
      <c r="A16" s="15"/>
      <c r="B16" s="1"/>
      <c r="C16" s="95"/>
      <c r="D16" s="1"/>
      <c r="E16" s="1"/>
      <c r="F16" s="33"/>
      <c r="G16" s="34">
        <f t="shared" si="0"/>
        <v>0</v>
      </c>
      <c r="H16" s="347"/>
    </row>
    <row r="17" spans="1:8" ht="15.95" customHeight="1">
      <c r="A17" s="15"/>
      <c r="B17" s="1"/>
      <c r="C17" s="95"/>
      <c r="D17" s="1"/>
      <c r="E17" s="1"/>
      <c r="F17" s="33"/>
      <c r="G17" s="34">
        <f t="shared" si="0"/>
        <v>0</v>
      </c>
      <c r="H17" s="347"/>
    </row>
    <row r="18" spans="1:8" ht="15.95" customHeight="1">
      <c r="A18" s="15"/>
      <c r="B18" s="1"/>
      <c r="C18" s="95"/>
      <c r="D18" s="1"/>
      <c r="E18" s="1"/>
      <c r="F18" s="33"/>
      <c r="G18" s="34">
        <f t="shared" si="0"/>
        <v>0</v>
      </c>
      <c r="H18" s="347"/>
    </row>
    <row r="19" spans="1:8" ht="15.95" customHeight="1">
      <c r="A19" s="15"/>
      <c r="B19" s="1"/>
      <c r="C19" s="95"/>
      <c r="D19" s="1"/>
      <c r="E19" s="1"/>
      <c r="F19" s="33"/>
      <c r="G19" s="34">
        <f t="shared" si="0"/>
        <v>0</v>
      </c>
      <c r="H19" s="347"/>
    </row>
    <row r="20" spans="1:8" ht="15.95" customHeight="1">
      <c r="A20" s="15"/>
      <c r="B20" s="1"/>
      <c r="C20" s="95"/>
      <c r="D20" s="1"/>
      <c r="E20" s="1"/>
      <c r="F20" s="33"/>
      <c r="G20" s="34">
        <f t="shared" si="0"/>
        <v>0</v>
      </c>
      <c r="H20" s="347"/>
    </row>
    <row r="21" spans="1:8" ht="15.95" customHeight="1">
      <c r="A21" s="15"/>
      <c r="B21" s="1"/>
      <c r="C21" s="95"/>
      <c r="D21" s="1"/>
      <c r="E21" s="1"/>
      <c r="F21" s="33"/>
      <c r="G21" s="34">
        <f t="shared" si="0"/>
        <v>0</v>
      </c>
      <c r="H21" s="347"/>
    </row>
    <row r="22" spans="1:8" ht="15.95" customHeight="1">
      <c r="A22" s="15"/>
      <c r="B22" s="1"/>
      <c r="C22" s="95"/>
      <c r="D22" s="1"/>
      <c r="E22" s="1"/>
      <c r="F22" s="33"/>
      <c r="G22" s="34">
        <f t="shared" si="0"/>
        <v>0</v>
      </c>
      <c r="H22" s="347"/>
    </row>
    <row r="23" spans="1:8" ht="15.95" customHeight="1" thickBot="1">
      <c r="A23" s="16"/>
      <c r="B23" s="2"/>
      <c r="C23" s="96"/>
      <c r="D23" s="2"/>
      <c r="E23" s="2"/>
      <c r="F23" s="35"/>
      <c r="G23" s="34">
        <f t="shared" si="0"/>
        <v>0</v>
      </c>
      <c r="H23" s="347"/>
    </row>
    <row r="24" spans="1:8" s="14" customFormat="1" ht="18" customHeight="1" thickBot="1">
      <c r="A24" s="21" t="s">
        <v>694</v>
      </c>
      <c r="B24" s="12">
        <f>SUM(B5:B23)</f>
        <v>3895</v>
      </c>
      <c r="C24" s="17"/>
      <c r="D24" s="12">
        <f>SUM(D5:D23)</f>
        <v>0</v>
      </c>
      <c r="E24" s="12">
        <f>SUM(E5:E23)</f>
        <v>0</v>
      </c>
      <c r="F24" s="12">
        <f>SUM(F5:F23)</f>
        <v>3895</v>
      </c>
      <c r="G24" s="13">
        <f>SUM(G5:G23)</f>
        <v>3895</v>
      </c>
      <c r="H24" s="347"/>
    </row>
  </sheetData>
  <sheetProtection sheet="1"/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9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15</vt:i4>
      </vt:variant>
      <vt:variant>
        <vt:lpstr>Névvel ellátott tartományok</vt:lpstr>
      </vt:variant>
      <vt:variant>
        <vt:i4>7</vt:i4>
      </vt:variant>
    </vt:vector>
  </HeadingPairs>
  <TitlesOfParts>
    <vt:vector size="22" baseType="lpstr">
      <vt:lpstr>ÖSSZEFÜGGÉSEK</vt:lpstr>
      <vt:lpstr>1.1.sz.mell.</vt:lpstr>
      <vt:lpstr>1.2.sz.mell.</vt:lpstr>
      <vt:lpstr>1.3.sz.mell.</vt:lpstr>
      <vt:lpstr>2.1.sz.mell  </vt:lpstr>
      <vt:lpstr>2.2.sz.mell  </vt:lpstr>
      <vt:lpstr>ELLENŐRZÉS-1.sz.2.1.sz.2.2.sz.</vt:lpstr>
      <vt:lpstr>3.sz.mell.</vt:lpstr>
      <vt:lpstr>4.sz.mell.</vt:lpstr>
      <vt:lpstr>5.1. sz. mell</vt:lpstr>
      <vt:lpstr>5.2. sz. mell</vt:lpstr>
      <vt:lpstr>5.3. sz. mell</vt:lpstr>
      <vt:lpstr>1. tájékoztató tábla</vt:lpstr>
      <vt:lpstr>2.Mérleg</vt:lpstr>
      <vt:lpstr>3. tájékoztató tábla</vt:lpstr>
      <vt:lpstr>'5.1. sz. mell'!Nyomtatási_cím</vt:lpstr>
      <vt:lpstr>'5.2. sz. mell'!Nyomtatási_cím</vt:lpstr>
      <vt:lpstr>'5.3. sz. mell'!Nyomtatási_cím</vt:lpstr>
      <vt:lpstr>'1.1.sz.mell.'!Nyomtatási_terület</vt:lpstr>
      <vt:lpstr>'1.2.sz.mell.'!Nyomtatási_terület</vt:lpstr>
      <vt:lpstr>'1.3.sz.mell.'!Nyomtatási_terület</vt:lpstr>
      <vt:lpstr>'2.1.sz.mell  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Ng5</cp:lastModifiedBy>
  <cp:lastPrinted>2016-05-19T13:38:29Z</cp:lastPrinted>
  <dcterms:created xsi:type="dcterms:W3CDTF">1999-10-30T10:30:45Z</dcterms:created>
  <dcterms:modified xsi:type="dcterms:W3CDTF">2016-05-19T13:57:21Z</dcterms:modified>
</cp:coreProperties>
</file>