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4\február 6\"/>
    </mc:Choice>
  </mc:AlternateContent>
  <xr:revisionPtr revIDLastSave="0" documentId="13_ncr:1_{1F6DE903-F2B7-4BD4-8CDC-0C599529D8C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'5.Kiadások'!$A$1:$G$340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C11" i="12"/>
  <c r="C23" i="12" s="1"/>
  <c r="B11" i="12"/>
  <c r="B23" i="12" s="1"/>
  <c r="B25" i="7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G230" i="1"/>
  <c r="F12" i="8"/>
  <c r="G294" i="1"/>
  <c r="G281" i="1"/>
  <c r="G273" i="1"/>
  <c r="G272" i="1" s="1"/>
  <c r="G270" i="1"/>
  <c r="G240" i="1"/>
  <c r="G234" i="1"/>
  <c r="G225" i="1"/>
  <c r="G221" i="1"/>
  <c r="G220" i="1" s="1"/>
  <c r="G217" i="1"/>
  <c r="G213" i="1"/>
  <c r="G211" i="1"/>
  <c r="G207" i="1"/>
  <c r="G206" i="1" l="1"/>
  <c r="G269" i="1"/>
  <c r="G224" i="1"/>
  <c r="G216" i="1" s="1"/>
  <c r="G205" i="1" s="1"/>
  <c r="G248" i="1" l="1"/>
  <c r="G106" i="1"/>
  <c r="G53" i="1"/>
  <c r="F16" i="10"/>
  <c r="F43" i="2" l="1"/>
  <c r="F41" i="2" s="1"/>
  <c r="F55" i="2"/>
  <c r="F26" i="2" l="1"/>
  <c r="G77" i="1"/>
  <c r="F59" i="8" l="1"/>
  <c r="F58" i="8" s="1"/>
  <c r="F72" i="8"/>
  <c r="F71" i="8" s="1"/>
  <c r="F69" i="8"/>
  <c r="F67" i="8"/>
  <c r="F62" i="8"/>
  <c r="F61" i="8" s="1"/>
  <c r="F56" i="8"/>
  <c r="F55" i="8" s="1"/>
  <c r="F52" i="8"/>
  <c r="F51" i="8" s="1"/>
  <c r="F50" i="8" s="1"/>
  <c r="F82" i="8" s="1"/>
  <c r="F48" i="8"/>
  <c r="F76" i="8" s="1"/>
  <c r="F40" i="8"/>
  <c r="F39" i="8" s="1"/>
  <c r="F36" i="8"/>
  <c r="F35" i="8" s="1"/>
  <c r="F33" i="8"/>
  <c r="F31" i="8"/>
  <c r="F29" i="8"/>
  <c r="F28" i="8" s="1"/>
  <c r="F25" i="8"/>
  <c r="F21" i="8"/>
  <c r="F19" i="8"/>
  <c r="F79" i="8" s="1"/>
  <c r="G326" i="1"/>
  <c r="G320" i="1"/>
  <c r="G172" i="1"/>
  <c r="F78" i="8" l="1"/>
  <c r="F80" i="8"/>
  <c r="F75" i="8"/>
  <c r="F64" i="8"/>
  <c r="F81" i="8"/>
  <c r="F24" i="8"/>
  <c r="F23" i="8" s="1"/>
  <c r="F38" i="8"/>
  <c r="F11" i="8"/>
  <c r="G66" i="1"/>
  <c r="F74" i="8" l="1"/>
  <c r="F77" i="8"/>
  <c r="F83" i="8" s="1"/>
  <c r="G325" i="1" l="1"/>
  <c r="G324" i="1" s="1"/>
  <c r="G322" i="1"/>
  <c r="G318" i="1"/>
  <c r="G310" i="1"/>
  <c r="G309" i="1" s="1"/>
  <c r="G308" i="1" s="1"/>
  <c r="G304" i="1"/>
  <c r="G302" i="1"/>
  <c r="G300" i="1" s="1"/>
  <c r="G298" i="1"/>
  <c r="G297" i="1" s="1"/>
  <c r="G293" i="1"/>
  <c r="G289" i="1"/>
  <c r="G285" i="1"/>
  <c r="G284" i="1" s="1"/>
  <c r="G266" i="1"/>
  <c r="G262" i="1"/>
  <c r="G261" i="1" s="1"/>
  <c r="G260" i="1" s="1"/>
  <c r="G258" i="1"/>
  <c r="G256" i="1"/>
  <c r="G254" i="1" s="1"/>
  <c r="G252" i="1"/>
  <c r="G246" i="1"/>
  <c r="G244" i="1"/>
  <c r="G242" i="1" s="1"/>
  <c r="G203" i="1"/>
  <c r="G200" i="1"/>
  <c r="G199" i="1" s="1"/>
  <c r="G195" i="1"/>
  <c r="G193" i="1"/>
  <c r="G190" i="1"/>
  <c r="G187" i="1"/>
  <c r="G186" i="1" s="1"/>
  <c r="G180" i="1"/>
  <c r="G177" i="1"/>
  <c r="G175" i="1"/>
  <c r="G171" i="1" s="1"/>
  <c r="G166" i="1"/>
  <c r="G162" i="1"/>
  <c r="G337" i="1" s="1"/>
  <c r="G156" i="1"/>
  <c r="G336" i="1" s="1"/>
  <c r="G153" i="1"/>
  <c r="G148" i="1"/>
  <c r="G147" i="1" s="1"/>
  <c r="G145" i="1"/>
  <c r="G144" i="1" s="1"/>
  <c r="G141" i="1"/>
  <c r="G136" i="1"/>
  <c r="G134" i="1"/>
  <c r="G130" i="1"/>
  <c r="G126" i="1"/>
  <c r="G123" i="1"/>
  <c r="G122" i="1" s="1"/>
  <c r="G117" i="1"/>
  <c r="G116" i="1" s="1"/>
  <c r="G114" i="1"/>
  <c r="G112" i="1"/>
  <c r="G104" i="1"/>
  <c r="G101" i="1"/>
  <c r="G99" i="1"/>
  <c r="G95" i="1"/>
  <c r="G93" i="1"/>
  <c r="G90" i="1"/>
  <c r="G87" i="1"/>
  <c r="G86" i="1" s="1"/>
  <c r="G76" i="1"/>
  <c r="G73" i="1"/>
  <c r="G70" i="1" s="1"/>
  <c r="G68" i="1"/>
  <c r="G62" i="1"/>
  <c r="G58" i="1"/>
  <c r="G51" i="1"/>
  <c r="G37" i="1"/>
  <c r="G29" i="1"/>
  <c r="G22" i="1"/>
  <c r="G21" i="1" s="1"/>
  <c r="G17" i="1"/>
  <c r="G13" i="1"/>
  <c r="G11" i="1"/>
  <c r="G10" i="1" s="1"/>
  <c r="B18" i="7"/>
  <c r="F51" i="2"/>
  <c r="C29" i="3"/>
  <c r="C23" i="3"/>
  <c r="G239" i="1" l="1"/>
  <c r="G238" i="1" s="1"/>
  <c r="G161" i="1"/>
  <c r="G332" i="1"/>
  <c r="G34" i="1"/>
  <c r="G335" i="1" s="1"/>
  <c r="G317" i="1"/>
  <c r="G316" i="1" s="1"/>
  <c r="G92" i="1"/>
  <c r="G85" i="1" s="1"/>
  <c r="G121" i="1"/>
  <c r="G120" i="1" s="1"/>
  <c r="G189" i="1"/>
  <c r="G185" i="1" s="1"/>
  <c r="G184" i="1" s="1"/>
  <c r="G129" i="1"/>
  <c r="G331" i="1" s="1"/>
  <c r="G251" i="1"/>
  <c r="G250" i="1" s="1"/>
  <c r="G111" i="1"/>
  <c r="G110" i="1" s="1"/>
  <c r="G165" i="1"/>
  <c r="G164" i="1" s="1"/>
  <c r="G140" i="1"/>
  <c r="G198" i="1"/>
  <c r="G197" i="1" s="1"/>
  <c r="G61" i="1"/>
  <c r="G57" i="1" s="1"/>
  <c r="G56" i="1" s="1"/>
  <c r="G98" i="1"/>
  <c r="G97" i="1" s="1"/>
  <c r="G292" i="1"/>
  <c r="G283" i="1" s="1"/>
  <c r="G16" i="1"/>
  <c r="G334" i="1"/>
  <c r="G307" i="1"/>
  <c r="G339" i="1"/>
  <c r="F329" i="1"/>
  <c r="N2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K17" i="11"/>
  <c r="J17" i="11"/>
  <c r="I17" i="11"/>
  <c r="I29" i="11" s="1"/>
  <c r="H17" i="11"/>
  <c r="G17" i="11"/>
  <c r="F17" i="11"/>
  <c r="E17" i="11"/>
  <c r="D17" i="11"/>
  <c r="C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D20" i="13" s="1"/>
  <c r="C9" i="13"/>
  <c r="E33" i="9"/>
  <c r="D33" i="9"/>
  <c r="C33" i="9"/>
  <c r="F12" i="9"/>
  <c r="G9" i="1" l="1"/>
  <c r="G29" i="11"/>
  <c r="K29" i="11"/>
  <c r="C33" i="13"/>
  <c r="G333" i="1"/>
  <c r="G340" i="1" s="1"/>
  <c r="G128" i="1"/>
  <c r="H29" i="11"/>
  <c r="L29" i="11"/>
  <c r="C29" i="11"/>
  <c r="F33" i="9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G329" i="1" l="1"/>
  <c r="N29" i="11"/>
  <c r="F20" i="10"/>
  <c r="F11" i="2" l="1"/>
  <c r="F10" i="2" s="1"/>
  <c r="F37" i="2" l="1"/>
  <c r="F31" i="2"/>
  <c r="F40" i="2" l="1"/>
  <c r="B27" i="7" l="1"/>
  <c r="C10" i="3" l="1"/>
  <c r="C15" i="3"/>
  <c r="C19" i="3"/>
  <c r="C33" i="3"/>
  <c r="C35" i="3" l="1"/>
  <c r="C21" i="3"/>
  <c r="F59" i="2" l="1"/>
  <c r="F58" i="2" s="1"/>
  <c r="F53" i="2"/>
  <c r="F35" i="2"/>
  <c r="F28" i="2"/>
  <c r="F24" i="2"/>
  <c r="F34" i="2" l="1"/>
  <c r="F30" i="2" s="1"/>
  <c r="F9" i="2"/>
  <c r="F62" i="2" l="1"/>
  <c r="A5" i="12"/>
</calcChain>
</file>

<file path=xl/sharedStrings.xml><?xml version="1.0" encoding="utf-8"?>
<sst xmlns="http://schemas.openxmlformats.org/spreadsheetml/2006/main" count="1065" uniqueCount="446">
  <si>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</si>
  <si>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</si>
  <si>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</si>
  <si>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</si>
  <si>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</si>
  <si>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</si>
  <si>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</si>
  <si>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</si>
  <si>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</si>
  <si>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</si>
  <si>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</si>
  <si>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</si>
  <si>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</si>
  <si>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</si>
  <si>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</si>
  <si>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</si>
  <si>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</si>
  <si>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</si>
  <si>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</si>
  <si>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</si>
  <si>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</si>
  <si>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</si>
  <si>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</si>
  <si>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</si>
  <si>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</si>
  <si>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</si>
  <si>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</si>
  <si>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</si>
  <si>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</si>
  <si>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</si>
  <si>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</si>
  <si>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</si>
  <si>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</si>
  <si>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</si>
  <si>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</si>
  <si>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</si>
  <si>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</si>
  <si>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</si>
  <si>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</si>
  <si>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</si>
  <si>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</si>
  <si>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</si>
  <si>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</si>
  <si>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</si>
  <si>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</si>
  <si>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</si>
  <si>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</si>
  <si>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</si>
  <si>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</si>
  <si>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</si>
  <si>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</si>
  <si>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</si>
  <si>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</si>
  <si>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</si>
  <si>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</si>
  <si>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</si>
  <si>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</si>
  <si>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</si>
  <si>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</si>
  <si>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</si>
  <si>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</si>
  <si>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</si>
  <si>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</si>
  <si>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</si>
  <si>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</si>
  <si>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</si>
  <si>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</si>
  <si>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</si>
  <si>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</si>
  <si>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</si>
  <si>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</si>
  <si>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</si>
  <si>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</si>
  <si>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</si>
  <si>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</si>
  <si>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</si>
  <si>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</si>
  <si>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</si>
  <si>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</si>
  <si>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</si>
  <si>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</si>
  <si>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</si>
  <si>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</si>
  <si>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</si>
  <si>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</si>
  <si>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</si>
  <si>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</si>
  <si>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</si>
  <si>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</si>
  <si>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</si>
  <si>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</si>
  <si>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</si>
  <si>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</si>
  <si>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</si>
  <si>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</si>
  <si>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</si>
  <si>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</si>
  <si>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</si>
  <si>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</si>
  <si>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</si>
  <si>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</si>
  <si>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</si>
  <si>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</si>
  <si>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</si>
  <si>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</si>
  <si>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</si>
  <si>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</si>
  <si>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</si>
  <si>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</si>
  <si>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</si>
  <si>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</si>
  <si>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</si>
  <si>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</si>
  <si>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</si>
  <si>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</si>
  <si>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</si>
  <si>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</si>
  <si>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</si>
  <si>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</si>
  <si>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</si>
  <si>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</si>
  <si>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</si>
  <si>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</si>
  <si>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</si>
  <si>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</si>
  <si>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</si>
  <si>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</si>
  <si>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</si>
  <si>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</si>
  <si>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</si>
  <si>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</si>
  <si>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</si>
  <si>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</si>
  <si>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</si>
  <si>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</si>
  <si>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</si>
  <si>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</si>
  <si>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</si>
  <si>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</si>
  <si>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</si>
  <si>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</si>
  <si>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</si>
  <si>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</si>
  <si>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</si>
  <si>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</si>
  <si>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</si>
  <si>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</si>
  <si>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</si>
  <si>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</si>
  <si>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</si>
  <si>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</si>
  <si>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</si>
  <si>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</si>
  <si>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</si>
  <si>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</si>
  <si>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</si>
  <si>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</si>
  <si>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</si>
  <si>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</si>
  <si>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</si>
  <si>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</si>
  <si>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</si>
  <si>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</si>
  <si>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</si>
  <si>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</si>
  <si>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</si>
  <si>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</si>
  <si>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</si>
  <si>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</si>
  <si>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</si>
  <si>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</si>
  <si>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</si>
  <si>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</si>
  <si>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</si>
  <si>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</si>
  <si>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</si>
  <si>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</si>
  <si>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</si>
  <si>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</si>
  <si>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</si>
  <si>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</si>
  <si>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</si>
  <si>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</si>
  <si>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</si>
  <si>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</si>
  <si>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</si>
  <si>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</si>
  <si>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</si>
  <si>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</si>
  <si>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</si>
  <si>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</si>
  <si>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</si>
  <si>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</si>
  <si>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</si>
  <si>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</si>
  <si>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</si>
  <si>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</si>
  <si>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</si>
  <si>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</si>
  <si>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</si>
  <si>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</si>
  <si>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</si>
  <si>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</si>
  <si>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</si>
  <si>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</si>
  <si>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</si>
  <si>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</si>
  <si>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</si>
  <si>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</si>
  <si>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</si>
  <si>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</si>
  <si>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</si>
  <si>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</si>
  <si>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</si>
  <si>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</si>
  <si>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</si>
  <si>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</si>
  <si>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</si>
  <si>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</si>
  <si>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</si>
  <si>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</si>
  <si>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</si>
  <si>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</si>
  <si>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</si>
  <si>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</si>
  <si>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</si>
  <si>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</si>
  <si>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</si>
  <si>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</si>
  <si>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</si>
  <si>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</si>
  <si>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</si>
  <si>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</si>
  <si>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</si>
  <si>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</si>
  <si>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</si>
  <si>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</si>
  <si>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Felújítási célú előzetesen felszámított áfa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</si>
  <si>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</si>
  <si>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</si>
  <si>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</si>
  <si>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</si>
  <si>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</si>
  <si>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</si>
  <si>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</si>
  <si>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</si>
  <si>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</si>
  <si>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</si>
  <si>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</si>
  <si>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</si>
  <si>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</si>
  <si>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</si>
  <si>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</si>
  <si>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</si>
  <si>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Európa Kulturális Fővárosa 2023</t>
  </si>
  <si>
    <t>K5021</t>
  </si>
  <si>
    <t>Előző évi elszámolásból adódó kiadások</t>
  </si>
  <si>
    <t>Megbízási díj</t>
  </si>
  <si>
    <t>Táppénz hozzájárulás</t>
  </si>
  <si>
    <t>Tetőfelújítás</t>
  </si>
  <si>
    <t>Csapásút felújítás</t>
  </si>
  <si>
    <t>Utcatáblák kihelyezése</t>
  </si>
  <si>
    <t>Kiküldetés</t>
  </si>
  <si>
    <t>Eszközbeszerzés</t>
  </si>
  <si>
    <t>Mosdó kialakítás</t>
  </si>
  <si>
    <t>Építményadó</t>
  </si>
  <si>
    <t>Idegenforgalmi adó</t>
  </si>
  <si>
    <t>Nemes-Cool -Túra a Tanú hegyek lábánál (Nemesek találkozója)</t>
  </si>
  <si>
    <t>Polgármesteri illetményhez nyújtott támogatás</t>
  </si>
  <si>
    <t>Egyéb felhalmozási célú átvett pénzeszközök (Rendezvénytér)</t>
  </si>
  <si>
    <t>Utcanév táblák kihelyezése</t>
  </si>
  <si>
    <t>Mosdó kialakítása</t>
  </si>
  <si>
    <t>Tetőfelújítás ( József A. u. 53.)</t>
  </si>
  <si>
    <t>Csapás út felújítás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</si>
  <si>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</si>
  <si>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</si>
  <si>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</si>
  <si>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</si>
  <si>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</si>
  <si>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</si>
  <si>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</si>
  <si>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</si>
  <si>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</si>
  <si>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</si>
  <si>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</si>
  <si>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</si>
  <si>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</si>
  <si>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</si>
  <si>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</si>
  <si>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</si>
  <si>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</si>
  <si>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</si>
  <si>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</si>
  <si>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</si>
  <si>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</si>
  <si>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</si>
  <si>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</si>
  <si>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</si>
  <si>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</si>
  <si>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</si>
  <si>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</si>
  <si>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</si>
  <si>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</si>
  <si>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</si>
  <si>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</si>
  <si>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</si>
  <si>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</si>
  <si>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</si>
  <si>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</si>
  <si>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</si>
  <si>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</si>
  <si>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</si>
  <si>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</si>
  <si>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</si>
  <si>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</si>
  <si>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</si>
  <si>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</si>
  <si>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</si>
  <si>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</si>
  <si>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</si>
  <si>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</si>
  <si>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</si>
  <si>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</si>
  <si>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</si>
  <si>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</si>
  <si>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</si>
  <si>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</si>
  <si>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</si>
  <si>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</si>
  <si>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</si>
  <si>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</si>
  <si>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</si>
  <si>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</si>
  <si>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</si>
  <si>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</si>
  <si>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</si>
  <si>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</si>
  <si>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</si>
  <si>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</si>
  <si>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</si>
  <si>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</si>
  <si>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</si>
  <si>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</si>
  <si>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</si>
  <si>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</si>
  <si>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</si>
  <si>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</si>
  <si>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</si>
  <si>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</si>
  <si>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2024. előirányzat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</si>
  <si>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</si>
  <si>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</si>
  <si>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</si>
  <si>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</si>
  <si>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</si>
  <si>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</si>
  <si>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</si>
  <si>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</si>
  <si>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</si>
  <si>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</si>
  <si>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</si>
  <si>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</si>
  <si>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</si>
  <si>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</si>
  <si>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</si>
  <si>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</si>
  <si>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</si>
  <si>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</si>
  <si>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</si>
  <si>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</si>
  <si>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</si>
  <si>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</si>
  <si>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</si>
  <si>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</si>
  <si>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</si>
  <si>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</si>
  <si>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</si>
  <si>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</si>
  <si>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</si>
  <si>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</si>
  <si>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</si>
  <si>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</si>
  <si>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</si>
  <si>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</si>
  <si>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</si>
  <si>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</si>
  <si>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</si>
  <si>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</si>
  <si>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</si>
  <si>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</si>
  <si>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</si>
  <si>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</si>
  <si>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</si>
  <si>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</si>
  <si>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</si>
  <si>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</si>
  <si>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</si>
  <si>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</si>
  <si>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</si>
  <si>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</si>
  <si>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</si>
  <si>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</si>
  <si>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</si>
  <si>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</si>
  <si>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Szennyvíz átemelő építészeti és gépészeti felújítása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</si>
  <si>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</si>
  <si>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</si>
  <si>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</si>
  <si>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</si>
  <si>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</si>
  <si>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</si>
  <si>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Játszótéri eszközök beszerzése</t>
  </si>
  <si>
    <t xml:space="preserve">                                                        10.melléklet a    /2024. (II.   . ) önkormányzati rendelethez</t>
  </si>
  <si>
    <t xml:space="preserve">                                                        9.melléklet a /2024. (II.   . ) önkormányzati rendelethez</t>
  </si>
  <si>
    <t>8. melléklet a /2024. (II.   . ) önkormányzati rendelethez</t>
  </si>
  <si>
    <t>7. melléklet a    /2024. (II.   . ) önkormányzati rendelethez</t>
  </si>
  <si>
    <t>6. melléklet a    /2024. (II.   . ) önkormányzati rendelethez</t>
  </si>
  <si>
    <t>5. melléklet a/2024. (II.   . ) önkormányzati rendelethez</t>
  </si>
  <si>
    <t>4. melléklet a /2024. (II.   . ) önkormányzati rendelethez</t>
  </si>
  <si>
    <t>3. melléklet a /2024. (II.   . ) önkormányzati rendelethez</t>
  </si>
  <si>
    <t>2. melléklet a /2024. (II.   . ) önkormányzati rendelethez</t>
  </si>
  <si>
    <t>1. melléklet az  /2024. (II.   . ) önkormányzati rendelethez</t>
  </si>
  <si>
    <t xml:space="preserve">2024. évi költségvetés kiadásai </t>
  </si>
  <si>
    <t>Járdafelújítás tervezés</t>
  </si>
  <si>
    <t>Rákóczi u. csapdékvíz elvezetés</t>
  </si>
  <si>
    <t>Közösségi tér fejlesztés</t>
  </si>
  <si>
    <t>Egyéb nem intézményi ellátások</t>
  </si>
  <si>
    <t>Szemétszállítási kedvezmény</t>
  </si>
  <si>
    <t>2024. évi költségvetés bevételei</t>
  </si>
  <si>
    <t>Pácélszekrény beszerzés</t>
  </si>
  <si>
    <t>Egyéb felhalmozási célú átvett pénzeszközök (Hegyalja utca)</t>
  </si>
  <si>
    <t xml:space="preserve">2024. évi költségvetés összevont mérlege </t>
  </si>
  <si>
    <t>Bölcsöde társulási hozzájárulás</t>
  </si>
  <si>
    <t>2024. évi költségvetés bevételei jogcímenként</t>
  </si>
  <si>
    <t>Közutak, hidak, alagútak üzemeltetése fenntartása</t>
  </si>
  <si>
    <t>Egyéb bérleti díj</t>
  </si>
  <si>
    <t>Páncélszekrény beszerzés</t>
  </si>
  <si>
    <t>Eszközbeszerzés / tolólapát, ágdaráló/</t>
  </si>
  <si>
    <t>Járdafelújítás tevezés</t>
  </si>
  <si>
    <t>Rákóczi u. csapadékvíz elvezetés</t>
  </si>
  <si>
    <t xml:space="preserve">2024.-2027.  évi költségvetési bevételei és kiadásai </t>
  </si>
  <si>
    <t>2027. előirányzat</t>
  </si>
  <si>
    <t>Előirányzat-felhasználási terv 2024. évre</t>
  </si>
  <si>
    <t>2024. évi költségvetés bevételei feladatonként</t>
  </si>
  <si>
    <t xml:space="preserve">2024.évi költségvetés felhalmozási kiadásai </t>
  </si>
  <si>
    <t>Táncoló talpak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</si>
</sst>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</borders>
  <cellStyleXfs count="5">
    <xf numFmtId="0" fontId="0" fillId="0" borderId="0"/>
    <xf numFmtId="0" fontId="5" fillId="0" borderId="0"/>
    <xf numFmtId="0" fontId="27" fillId="0" borderId="0"/>
    <xf numFmtId="0" fontId="29" fillId="0" borderId="0"/>
    <xf numFmtId="0" fontId="29" fillId="0" borderId="0"/>
  </cellStyleXfs>
  <cellXfs count="530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9" fillId="4" borderId="4" xfId="0" applyFont="1" applyFill="1" applyBorder="1"/>
    <xf numFmtId="0" fontId="10" fillId="0" borderId="4" xfId="0" applyFont="1" applyBorder="1"/>
    <xf numFmtId="0" fontId="10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10" fillId="4" borderId="4" xfId="0" applyFont="1" applyFill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0" fontId="9" fillId="4" borderId="36" xfId="0" applyFont="1" applyFill="1" applyBorder="1"/>
    <xf numFmtId="3" fontId="9" fillId="4" borderId="35" xfId="0" applyNumberFormat="1" applyFont="1" applyFill="1" applyBorder="1"/>
    <xf numFmtId="0" fontId="9" fillId="0" borderId="28" xfId="0" applyFont="1" applyBorder="1"/>
    <xf numFmtId="0" fontId="9" fillId="0" borderId="0" xfId="0" applyFont="1"/>
    <xf numFmtId="3" fontId="9" fillId="0" borderId="29" xfId="0" applyNumberFormat="1" applyFont="1" applyBorder="1"/>
    <xf numFmtId="3" fontId="7" fillId="0" borderId="26" xfId="0" applyNumberFormat="1" applyFont="1" applyBorder="1"/>
    <xf numFmtId="0" fontId="9" fillId="4" borderId="36" xfId="0" applyFont="1" applyFill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9" fillId="4" borderId="38" xfId="0" applyFont="1" applyFill="1" applyBorder="1"/>
    <xf numFmtId="0" fontId="9" fillId="4" borderId="39" xfId="0" applyFont="1" applyFill="1" applyBorder="1"/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4" fillId="0" borderId="5" xfId="0" applyFont="1" applyBorder="1"/>
    <xf numFmtId="0" fontId="2" fillId="0" borderId="9" xfId="0" applyFont="1" applyBorder="1"/>
    <xf numFmtId="0" fontId="0" fillId="0" borderId="1" xfId="0" applyBorder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0" fontId="12" fillId="3" borderId="42" xfId="0" applyFont="1" applyFill="1" applyBorder="1"/>
    <xf numFmtId="49" fontId="12" fillId="3" borderId="3" xfId="0" applyNumberFormat="1" applyFont="1" applyFill="1" applyBorder="1" applyAlignment="1">
      <alignment horizontal="left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2" fillId="3" borderId="36" xfId="0" applyFont="1" applyFill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3" fillId="3" borderId="36" xfId="0" applyFont="1" applyFill="1" applyBorder="1"/>
    <xf numFmtId="0" fontId="13" fillId="3" borderId="4" xfId="0" applyFont="1" applyFill="1" applyBorder="1"/>
    <xf numFmtId="0" fontId="13" fillId="6" borderId="4" xfId="0" applyFont="1" applyFill="1" applyBorder="1"/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164" fontId="14" fillId="0" borderId="36" xfId="0" applyNumberFormat="1" applyFont="1" applyBorder="1"/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36" xfId="0" applyFont="1" applyFill="1" applyBorder="1"/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6" xfId="0" applyFont="1" applyBorder="1"/>
    <xf numFmtId="0" fontId="0" fillId="0" borderId="16" xfId="0" applyBorder="1"/>
    <xf numFmtId="0" fontId="0" fillId="0" borderId="6" xfId="0" applyBorder="1"/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5" fillId="0" borderId="6" xfId="0" applyFont="1" applyBorder="1" applyAlignment="1">
      <alignment horizontal="left"/>
    </xf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horizontal="left"/>
    </xf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0" borderId="42" xfId="0" applyFont="1" applyBorder="1"/>
    <xf numFmtId="0" fontId="12" fillId="3" borderId="44" xfId="1" applyFont="1" applyFill="1" applyBorder="1"/>
    <xf numFmtId="0" fontId="12" fillId="3" borderId="9" xfId="1" applyFont="1" applyFill="1" applyBorder="1" applyAlignment="1">
      <alignment horizontal="left"/>
    </xf>
    <xf numFmtId="0" fontId="14" fillId="3" borderId="9" xfId="1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0" fillId="0" borderId="13" xfId="0" applyBorder="1"/>
    <xf numFmtId="0" fontId="12" fillId="0" borderId="13" xfId="0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0" fontId="12" fillId="0" borderId="5" xfId="0" applyFont="1" applyBorder="1" applyAlignment="1">
      <alignment wrapText="1"/>
    </xf>
    <xf numFmtId="3" fontId="13" fillId="0" borderId="8" xfId="0" applyNumberFormat="1" applyFont="1" applyBorder="1"/>
    <xf numFmtId="0" fontId="12" fillId="3" borderId="58" xfId="0" applyFont="1" applyFill="1" applyBorder="1" applyAlignment="1">
      <alignment horizontal="left"/>
    </xf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3" borderId="36" xfId="0" applyFont="1" applyFill="1" applyBorder="1"/>
    <xf numFmtId="49" fontId="3" fillId="3" borderId="4" xfId="0" applyNumberFormat="1" applyFont="1" applyFill="1" applyBorder="1" applyAlignment="1">
      <alignment horizontal="left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0" fontId="3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horizontal="left"/>
    </xf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0" fontId="2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0" fontId="4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0" fontId="18" fillId="4" borderId="41" xfId="0" applyFont="1" applyFill="1" applyBorder="1"/>
    <xf numFmtId="0" fontId="9" fillId="4" borderId="82" xfId="0" applyFont="1" applyFill="1" applyBorder="1" applyAlignment="1">
      <alignment horizontal="left"/>
    </xf>
    <xf numFmtId="3" fontId="9" fillId="4" borderId="83" xfId="0" applyNumberFormat="1" applyFont="1" applyFill="1" applyBorder="1" applyAlignment="1">
      <alignment horizontal="right"/>
    </xf>
    <xf numFmtId="3" fontId="9" fillId="4" borderId="84" xfId="0" applyNumberFormat="1" applyFont="1" applyFill="1" applyBorder="1" applyAlignment="1">
      <alignment horizontal="right"/>
    </xf>
    <xf numFmtId="0" fontId="22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8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9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9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90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1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0" fontId="3" fillId="8" borderId="6" xfId="0" applyFont="1" applyFill="1" applyBorder="1"/>
    <xf numFmtId="0" fontId="3" fillId="8" borderId="4" xfId="0" applyFont="1" applyFill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5" fillId="0" borderId="0" xfId="0" applyFont="1"/>
    <xf numFmtId="0" fontId="26" fillId="0" borderId="0" xfId="2" applyFont="1" applyProtection="1">
      <protection locked="0"/>
    </xf>
    <xf numFmtId="0" fontId="30" fillId="0" borderId="0" xfId="3" applyFont="1" applyAlignment="1">
      <alignment horizontal="right"/>
    </xf>
    <xf numFmtId="0" fontId="28" fillId="0" borderId="1" xfId="2" applyFont="1" applyBorder="1" applyAlignment="1">
      <alignment horizontal="center" vertical="center"/>
    </xf>
    <xf numFmtId="0" fontId="31" fillId="0" borderId="1" xfId="2" applyFont="1" applyBorder="1" applyAlignment="1">
      <alignment horizontal="left" vertical="center" wrapText="1" indent="1"/>
    </xf>
    <xf numFmtId="165" fontId="31" fillId="0" borderId="1" xfId="2" applyNumberFormat="1" applyFont="1" applyBorder="1" applyAlignment="1" applyProtection="1">
      <alignment vertical="center"/>
      <protection locked="0"/>
    </xf>
    <xf numFmtId="165" fontId="31" fillId="0" borderId="1" xfId="2" applyNumberFormat="1" applyFont="1" applyBorder="1" applyAlignment="1">
      <alignment vertical="center"/>
    </xf>
    <xf numFmtId="0" fontId="31" fillId="0" borderId="1" xfId="2" applyFont="1" applyBorder="1" applyAlignment="1">
      <alignment horizontal="left" vertical="center" indent="1"/>
    </xf>
    <xf numFmtId="0" fontId="32" fillId="8" borderId="1" xfId="2" applyFont="1" applyFill="1" applyBorder="1" applyAlignment="1">
      <alignment horizontal="left" vertical="center" indent="1"/>
    </xf>
    <xf numFmtId="165" fontId="32" fillId="8" borderId="1" xfId="2" applyNumberFormat="1" applyFont="1" applyFill="1" applyBorder="1" applyAlignment="1">
      <alignment vertical="center"/>
    </xf>
    <xf numFmtId="0" fontId="32" fillId="8" borderId="1" xfId="2" applyFont="1" applyFill="1" applyBorder="1" applyAlignment="1">
      <alignment horizontal="left" indent="1"/>
    </xf>
    <xf numFmtId="165" fontId="32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5" fillId="0" borderId="29" xfId="4" applyNumberFormat="1" applyFont="1" applyBorder="1" applyAlignment="1">
      <alignment horizontal="right" vertical="center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6" fillId="0" borderId="97" xfId="4" applyFont="1" applyBorder="1" applyAlignment="1">
      <alignment horizontal="center" vertical="center" wrapText="1"/>
    </xf>
    <xf numFmtId="0" fontId="37" fillId="0" borderId="95" xfId="4" applyFont="1" applyBorder="1" applyAlignment="1">
      <alignment horizontal="center" vertical="center" wrapText="1"/>
    </xf>
    <xf numFmtId="0" fontId="37" fillId="0" borderId="96" xfId="4" applyFont="1" applyBorder="1" applyAlignment="1">
      <alignment horizontal="center" vertical="center" wrapText="1"/>
    </xf>
    <xf numFmtId="0" fontId="37" fillId="0" borderId="97" xfId="4" applyFont="1" applyBorder="1" applyAlignment="1">
      <alignment horizontal="center" vertical="center" wrapText="1"/>
    </xf>
    <xf numFmtId="0" fontId="31" fillId="0" borderId="70" xfId="4" applyFont="1" applyBorder="1" applyAlignment="1">
      <alignment horizontal="left" vertical="center" wrapText="1" indent="1"/>
    </xf>
    <xf numFmtId="165" fontId="38" fillId="0" borderId="98" xfId="4" applyNumberFormat="1" applyFont="1" applyBorder="1" applyAlignment="1" applyProtection="1">
      <alignment horizontal="right" vertical="center" wrapText="1" indent="1"/>
      <protection locked="0"/>
    </xf>
    <xf numFmtId="3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1"/>
    </xf>
    <xf numFmtId="165" fontId="38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8"/>
    </xf>
    <xf numFmtId="0" fontId="39" fillId="0" borderId="99" xfId="4" applyFont="1" applyBorder="1" applyAlignment="1">
      <alignment vertical="center" wrapText="1"/>
    </xf>
    <xf numFmtId="165" fontId="40" fillId="0" borderId="100" xfId="4" applyNumberFormat="1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12" fillId="0" borderId="10" xfId="0" applyFont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2" borderId="13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0" xfId="0" applyFont="1" applyFill="1" applyBorder="1" applyAlignment="1">
      <alignment horizontal="left"/>
    </xf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" fillId="3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center"/>
    </xf>
    <xf numFmtId="165" fontId="34" fillId="0" borderId="0" xfId="4" applyNumberFormat="1" applyFont="1" applyAlignment="1">
      <alignment vertical="center" wrapText="1"/>
    </xf>
    <xf numFmtId="165" fontId="38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" xfId="4" applyNumberFormat="1" applyFont="1" applyBorder="1" applyAlignment="1" applyProtection="1">
      <alignment horizontal="right" vertical="center" wrapText="1" indent="1"/>
      <protection locked="0"/>
    </xf>
    <xf numFmtId="0" fontId="9" fillId="4" borderId="34" xfId="0" applyFont="1" applyFill="1" applyBorder="1"/>
    <xf numFmtId="0" fontId="9" fillId="4" borderId="2" xfId="0" applyFont="1" applyFill="1" applyBorder="1"/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2" fillId="0" borderId="0" xfId="0" applyFont="1"/>
    <xf numFmtId="0" fontId="22" fillId="0" borderId="29" xfId="0" applyFont="1" applyBorder="1"/>
    <xf numFmtId="0" fontId="23" fillId="0" borderId="2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20" fillId="0" borderId="63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0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1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92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2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3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8" fillId="0" borderId="0" xfId="2" applyFont="1" applyAlignment="1">
      <alignment horizontal="center"/>
    </xf>
    <xf numFmtId="0" fontId="30" fillId="0" borderId="1" xfId="2" applyFont="1" applyBorder="1" applyAlignment="1">
      <alignment horizontal="left" vertical="center" indent="1"/>
    </xf>
    <xf numFmtId="0" fontId="33" fillId="0" borderId="1" xfId="2" applyFont="1" applyBorder="1" applyAlignment="1">
      <alignment horizontal="left" vertical="center" indent="1"/>
    </xf>
    <xf numFmtId="0" fontId="41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8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view="pageBreakPreview" topLeftCell="A13" zoomScaleNormal="100" zoomScaleSheetLayoutView="100" workbookViewId="0">
      <selection activeCell="C29" sqref="C29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</cols>
  <sheetData>
    <row r="1" spans="1:3" ht="15" customHeight="1" x14ac:dyDescent="0.25">
      <c r="A1" s="398" t="s">
        <v>421</v>
      </c>
      <c r="B1" s="399"/>
      <c r="C1" s="399"/>
    </row>
    <row r="2" spans="1:3" ht="15.75" x14ac:dyDescent="0.25">
      <c r="A2" s="400"/>
      <c r="B2" s="401"/>
      <c r="C2" s="401"/>
    </row>
    <row r="3" spans="1:3" ht="15.75" x14ac:dyDescent="0.25">
      <c r="A3" s="408" t="s">
        <v>0</v>
      </c>
      <c r="B3" s="409"/>
      <c r="C3" s="409"/>
    </row>
    <row r="4" spans="1:3" ht="15.75" customHeight="1" x14ac:dyDescent="0.25">
      <c r="A4" s="408" t="s">
        <v>431</v>
      </c>
      <c r="B4" s="409"/>
      <c r="C4" s="409"/>
    </row>
    <row r="5" spans="1:3" ht="15.75" x14ac:dyDescent="0.25">
      <c r="A5" s="162"/>
      <c r="B5" s="163"/>
      <c r="C5" s="163"/>
    </row>
    <row r="6" spans="1:3" ht="15.75" x14ac:dyDescent="0.25">
      <c r="A6" s="15"/>
      <c r="B6" s="16"/>
      <c r="C6" s="161" t="s">
        <v>1</v>
      </c>
    </row>
    <row r="7" spans="1:3" ht="15" customHeight="1" x14ac:dyDescent="0.25">
      <c r="A7" s="402" t="s">
        <v>207</v>
      </c>
      <c r="B7" s="403"/>
      <c r="C7" s="406" t="s">
        <v>135</v>
      </c>
    </row>
    <row r="8" spans="1:3" ht="15" customHeight="1" x14ac:dyDescent="0.25">
      <c r="A8" s="404"/>
      <c r="B8" s="405"/>
      <c r="C8" s="407"/>
    </row>
    <row r="9" spans="1:3" x14ac:dyDescent="0.25">
      <c r="A9" s="17">
        <v>1</v>
      </c>
      <c r="B9" s="8">
        <v>2</v>
      </c>
      <c r="C9" s="18">
        <v>3</v>
      </c>
    </row>
    <row r="10" spans="1:3" ht="15.75" x14ac:dyDescent="0.25">
      <c r="A10" s="394" t="s">
        <v>208</v>
      </c>
      <c r="B10" s="395"/>
      <c r="C10" s="19">
        <f>SUM(C11:C14)</f>
        <v>195227427</v>
      </c>
    </row>
    <row r="11" spans="1:3" ht="15.75" x14ac:dyDescent="0.25">
      <c r="A11" s="20" t="s">
        <v>136</v>
      </c>
      <c r="B11" s="9" t="s">
        <v>137</v>
      </c>
      <c r="C11" s="21">
        <v>104269319</v>
      </c>
    </row>
    <row r="12" spans="1:3" ht="15.75" x14ac:dyDescent="0.25">
      <c r="A12" s="20" t="s">
        <v>165</v>
      </c>
      <c r="B12" s="9" t="s">
        <v>166</v>
      </c>
      <c r="C12" s="21">
        <v>81450000</v>
      </c>
    </row>
    <row r="13" spans="1:3" ht="15.75" x14ac:dyDescent="0.25">
      <c r="A13" s="20" t="s">
        <v>177</v>
      </c>
      <c r="B13" s="9" t="s">
        <v>178</v>
      </c>
      <c r="C13" s="21">
        <v>7957200</v>
      </c>
    </row>
    <row r="14" spans="1:3" ht="15.75" x14ac:dyDescent="0.25">
      <c r="A14" s="20" t="s">
        <v>189</v>
      </c>
      <c r="B14" s="9" t="s">
        <v>190</v>
      </c>
      <c r="C14" s="21">
        <v>1550908</v>
      </c>
    </row>
    <row r="15" spans="1:3" ht="15.75" x14ac:dyDescent="0.25">
      <c r="A15" s="22" t="s">
        <v>209</v>
      </c>
      <c r="B15" s="10"/>
      <c r="C15" s="23">
        <f>SUM(C16:C18)</f>
        <v>32931400</v>
      </c>
    </row>
    <row r="16" spans="1:3" ht="15.75" x14ac:dyDescent="0.25">
      <c r="A16" s="20" t="s">
        <v>162</v>
      </c>
      <c r="B16" s="11" t="s">
        <v>163</v>
      </c>
      <c r="C16" s="21"/>
    </row>
    <row r="17" spans="1:3" ht="15.75" x14ac:dyDescent="0.25">
      <c r="A17" s="20" t="s">
        <v>187</v>
      </c>
      <c r="B17" s="9" t="s">
        <v>188</v>
      </c>
      <c r="C17" s="21"/>
    </row>
    <row r="18" spans="1:3" ht="15.75" x14ac:dyDescent="0.25">
      <c r="A18" s="20" t="s">
        <v>193</v>
      </c>
      <c r="B18" s="9" t="s">
        <v>194</v>
      </c>
      <c r="C18" s="21">
        <v>32931400</v>
      </c>
    </row>
    <row r="19" spans="1:3" ht="15.75" x14ac:dyDescent="0.25">
      <c r="A19" s="22" t="s">
        <v>197</v>
      </c>
      <c r="B19" s="12"/>
      <c r="C19" s="23">
        <f>SUM(C20)</f>
        <v>49430000</v>
      </c>
    </row>
    <row r="20" spans="1:3" ht="15.75" x14ac:dyDescent="0.25">
      <c r="A20" s="20" t="s">
        <v>196</v>
      </c>
      <c r="B20" s="9" t="s">
        <v>197</v>
      </c>
      <c r="C20" s="21">
        <v>49430000</v>
      </c>
    </row>
    <row r="21" spans="1:3" ht="15.75" x14ac:dyDescent="0.25">
      <c r="A21" s="22" t="s">
        <v>210</v>
      </c>
      <c r="B21" s="10"/>
      <c r="C21" s="23">
        <f>SUM(C10+C15+C19)</f>
        <v>277588827</v>
      </c>
    </row>
    <row r="22" spans="1:3" ht="15.75" x14ac:dyDescent="0.25">
      <c r="A22" s="24"/>
      <c r="B22" s="25"/>
      <c r="C22" s="26"/>
    </row>
    <row r="23" spans="1:3" ht="15.75" x14ac:dyDescent="0.25">
      <c r="A23" s="396" t="s">
        <v>211</v>
      </c>
      <c r="B23" s="397"/>
      <c r="C23" s="23">
        <f>SUM(C24:C28)</f>
        <v>248358529</v>
      </c>
    </row>
    <row r="24" spans="1:3" ht="15.75" x14ac:dyDescent="0.25">
      <c r="A24" s="20" t="s">
        <v>5</v>
      </c>
      <c r="B24" s="9" t="s">
        <v>212</v>
      </c>
      <c r="C24" s="27">
        <v>40614072</v>
      </c>
    </row>
    <row r="25" spans="1:3" ht="15.75" x14ac:dyDescent="0.25">
      <c r="A25" s="20" t="s">
        <v>11</v>
      </c>
      <c r="B25" s="11" t="s">
        <v>213</v>
      </c>
      <c r="C25" s="21">
        <v>4429640</v>
      </c>
    </row>
    <row r="26" spans="1:3" ht="15.75" x14ac:dyDescent="0.25">
      <c r="A26" s="20" t="s">
        <v>14</v>
      </c>
      <c r="B26" s="9" t="s">
        <v>15</v>
      </c>
      <c r="C26" s="21">
        <v>74374707</v>
      </c>
    </row>
    <row r="27" spans="1:3" ht="15.75" x14ac:dyDescent="0.25">
      <c r="A27" s="20" t="s">
        <v>109</v>
      </c>
      <c r="B27" s="9" t="s">
        <v>214</v>
      </c>
      <c r="C27" s="21">
        <v>4750000</v>
      </c>
    </row>
    <row r="28" spans="1:3" ht="15.75" x14ac:dyDescent="0.25">
      <c r="A28" s="20" t="s">
        <v>46</v>
      </c>
      <c r="B28" s="9" t="s">
        <v>47</v>
      </c>
      <c r="C28" s="21">
        <v>124190110</v>
      </c>
    </row>
    <row r="29" spans="1:3" ht="15.75" x14ac:dyDescent="0.25">
      <c r="A29" s="28" t="s">
        <v>215</v>
      </c>
      <c r="B29" s="13"/>
      <c r="C29" s="23">
        <f>SUM(C30:C32)</f>
        <v>25875780</v>
      </c>
    </row>
    <row r="30" spans="1:3" ht="15.75" x14ac:dyDescent="0.25">
      <c r="A30" s="29" t="s">
        <v>61</v>
      </c>
      <c r="B30" s="9" t="s">
        <v>62</v>
      </c>
      <c r="C30" s="21">
        <v>19375780</v>
      </c>
    </row>
    <row r="31" spans="1:3" ht="15.75" x14ac:dyDescent="0.25">
      <c r="A31" s="29" t="s">
        <v>104</v>
      </c>
      <c r="B31" s="9" t="s">
        <v>105</v>
      </c>
      <c r="C31" s="21">
        <v>6500000</v>
      </c>
    </row>
    <row r="32" spans="1:3" ht="15.75" x14ac:dyDescent="0.25">
      <c r="A32" s="20" t="s">
        <v>122</v>
      </c>
      <c r="B32" s="11" t="s">
        <v>123</v>
      </c>
      <c r="C32" s="21">
        <v>0</v>
      </c>
    </row>
    <row r="33" spans="1:3" ht="15.75" x14ac:dyDescent="0.25">
      <c r="A33" s="22" t="s">
        <v>67</v>
      </c>
      <c r="B33" s="14"/>
      <c r="C33" s="23">
        <f>SUM(C34)</f>
        <v>3353918</v>
      </c>
    </row>
    <row r="34" spans="1:3" ht="15.75" x14ac:dyDescent="0.25">
      <c r="A34" s="20" t="s">
        <v>66</v>
      </c>
      <c r="B34" s="11" t="s">
        <v>67</v>
      </c>
      <c r="C34" s="21">
        <v>3353918</v>
      </c>
    </row>
    <row r="35" spans="1:3" ht="16.5" thickBot="1" x14ac:dyDescent="0.3">
      <c r="A35" s="30" t="s">
        <v>216</v>
      </c>
      <c r="B35" s="31"/>
      <c r="C35" s="32">
        <f>SUM(C29,C23,C33)</f>
        <v>277588227</v>
      </c>
    </row>
  </sheetData>
  <mergeCells count="8">
    <mergeCell ref="A10:B10"/>
    <mergeCell ref="A23:B23"/>
    <mergeCell ref="A1:C1"/>
    <mergeCell ref="A2:C2"/>
    <mergeCell ref="A7:B8"/>
    <mergeCell ref="C7:C8"/>
    <mergeCell ref="A3:C3"/>
    <mergeCell ref="A4:C4"/>
  </mergeCells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4"/>
  <sheetViews>
    <sheetView topLeftCell="A2" workbookViewId="0">
      <selection activeCell="I11" sqref="I11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398" t="s">
        <v>412</v>
      </c>
      <c r="B1" s="523"/>
      <c r="C1" s="524"/>
    </row>
    <row r="2" spans="1:3" ht="15.75" x14ac:dyDescent="0.25">
      <c r="A2" s="408" t="s">
        <v>0</v>
      </c>
      <c r="B2" s="409"/>
      <c r="C2" s="529"/>
    </row>
    <row r="3" spans="1:3" ht="15.75" x14ac:dyDescent="0.25">
      <c r="A3" s="525" t="s">
        <v>376</v>
      </c>
      <c r="B3" s="526"/>
      <c r="C3" s="527"/>
    </row>
    <row r="4" spans="1:3" ht="16.5" thickBot="1" x14ac:dyDescent="0.3">
      <c r="A4" s="349"/>
      <c r="B4" s="391"/>
      <c r="C4" s="350" t="s">
        <v>377</v>
      </c>
    </row>
    <row r="5" spans="1:3" ht="24.75" thickBot="1" x14ac:dyDescent="0.3">
      <c r="A5" s="351">
        <f ca="1">A5:C20</f>
        <v>0</v>
      </c>
      <c r="B5" s="352" t="s">
        <v>378</v>
      </c>
      <c r="C5" s="353" t="s">
        <v>379</v>
      </c>
    </row>
    <row r="6" spans="1:3" ht="15.75" thickBot="1" x14ac:dyDescent="0.3">
      <c r="A6" s="354">
        <v>2</v>
      </c>
      <c r="B6" s="355">
        <v>3</v>
      </c>
      <c r="C6" s="356">
        <v>4</v>
      </c>
    </row>
    <row r="7" spans="1:3" ht="24.95" customHeight="1" x14ac:dyDescent="0.25">
      <c r="A7" s="357" t="s">
        <v>380</v>
      </c>
      <c r="B7" s="358"/>
      <c r="C7" s="359">
        <v>0</v>
      </c>
    </row>
    <row r="8" spans="1:3" ht="24.95" customHeight="1" x14ac:dyDescent="0.25">
      <c r="A8" s="360" t="s">
        <v>381</v>
      </c>
      <c r="B8" s="361"/>
      <c r="C8" s="362"/>
    </row>
    <row r="9" spans="1:3" ht="24.95" customHeight="1" x14ac:dyDescent="0.25">
      <c r="A9" s="360" t="s">
        <v>382</v>
      </c>
      <c r="B9" s="361"/>
      <c r="C9" s="362"/>
    </row>
    <row r="10" spans="1:3" ht="24.95" customHeight="1" x14ac:dyDescent="0.25">
      <c r="A10" s="360" t="s">
        <v>383</v>
      </c>
      <c r="B10" s="361"/>
      <c r="C10" s="363"/>
    </row>
    <row r="11" spans="1:3" ht="24.95" customHeight="1" x14ac:dyDescent="0.25">
      <c r="A11" s="360" t="s">
        <v>384</v>
      </c>
      <c r="B11" s="393">
        <f>B12+B14</f>
        <v>11893125</v>
      </c>
      <c r="C11" s="392">
        <f>C12+C14</f>
        <v>256373</v>
      </c>
    </row>
    <row r="12" spans="1:3" ht="24.95" customHeight="1" x14ac:dyDescent="0.25">
      <c r="A12" s="360" t="s">
        <v>385</v>
      </c>
      <c r="B12" s="361">
        <v>7623625</v>
      </c>
      <c r="C12" s="364">
        <v>28373</v>
      </c>
    </row>
    <row r="13" spans="1:3" ht="24.95" customHeight="1" x14ac:dyDescent="0.25">
      <c r="A13" s="365" t="s">
        <v>386</v>
      </c>
      <c r="B13" s="361"/>
      <c r="C13" s="362"/>
    </row>
    <row r="14" spans="1:3" ht="24.95" customHeight="1" x14ac:dyDescent="0.25">
      <c r="A14" s="365" t="s">
        <v>387</v>
      </c>
      <c r="B14" s="361">
        <v>4269500</v>
      </c>
      <c r="C14" s="362">
        <v>228000</v>
      </c>
    </row>
    <row r="15" spans="1:3" ht="24.95" customHeight="1" x14ac:dyDescent="0.25">
      <c r="A15" s="365" t="s">
        <v>388</v>
      </c>
      <c r="B15" s="361"/>
      <c r="C15" s="362"/>
    </row>
    <row r="16" spans="1:3" ht="24.95" customHeight="1" x14ac:dyDescent="0.25">
      <c r="A16" s="365" t="s">
        <v>389</v>
      </c>
      <c r="B16" s="361"/>
      <c r="C16" s="362"/>
    </row>
    <row r="17" spans="1:3" ht="24.95" customHeight="1" x14ac:dyDescent="0.25">
      <c r="A17" s="365" t="s">
        <v>390</v>
      </c>
      <c r="B17" s="361"/>
      <c r="C17" s="362"/>
    </row>
    <row r="18" spans="1:3" ht="24.95" customHeight="1" x14ac:dyDescent="0.25">
      <c r="A18" s="360" t="s">
        <v>391</v>
      </c>
      <c r="B18" s="361"/>
      <c r="C18" s="362"/>
    </row>
    <row r="19" spans="1:3" ht="24.95" customHeight="1" x14ac:dyDescent="0.25">
      <c r="A19" s="360" t="s">
        <v>392</v>
      </c>
      <c r="B19" s="361"/>
      <c r="C19" s="362"/>
    </row>
    <row r="20" spans="1:3" ht="24.95" customHeight="1" x14ac:dyDescent="0.25">
      <c r="A20" s="360" t="s">
        <v>393</v>
      </c>
      <c r="B20" s="361"/>
      <c r="C20" s="362"/>
    </row>
    <row r="21" spans="1:3" ht="24.95" customHeight="1" x14ac:dyDescent="0.25">
      <c r="A21" s="360" t="s">
        <v>394</v>
      </c>
      <c r="B21" s="361"/>
      <c r="C21" s="362"/>
    </row>
    <row r="22" spans="1:3" ht="24.95" customHeight="1" x14ac:dyDescent="0.25">
      <c r="A22" s="360" t="s">
        <v>395</v>
      </c>
      <c r="B22" s="361"/>
      <c r="C22" s="362"/>
    </row>
    <row r="23" spans="1:3" ht="24.95" customHeight="1" thickBot="1" x14ac:dyDescent="0.3">
      <c r="A23" s="366" t="s">
        <v>363</v>
      </c>
      <c r="B23" s="367">
        <f>SUM(B11)</f>
        <v>11893125</v>
      </c>
      <c r="C23" s="367">
        <f>SUM(C11)</f>
        <v>256373</v>
      </c>
    </row>
    <row r="24" spans="1:3" x14ac:dyDescent="0.25">
      <c r="A24" s="528"/>
      <c r="B24" s="528"/>
      <c r="C24" s="528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"/>
  <sheetViews>
    <sheetView view="pageBreakPreview" zoomScaleNormal="100" zoomScaleSheetLayoutView="100" workbookViewId="0">
      <selection activeCell="F8" sqref="F8:F10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6.28515625" customWidth="1"/>
    <col min="5" max="5" width="35.5703125" customWidth="1"/>
    <col min="6" max="6" width="15.5703125" customWidth="1"/>
  </cols>
  <sheetData>
    <row r="1" spans="1:6" ht="15.75" x14ac:dyDescent="0.25">
      <c r="A1" s="401"/>
      <c r="B1" s="401"/>
      <c r="C1" s="401"/>
      <c r="D1" s="399" t="s">
        <v>420</v>
      </c>
      <c r="E1" s="399"/>
    </row>
    <row r="2" spans="1:6" x14ac:dyDescent="0.25">
      <c r="A2" s="225"/>
      <c r="B2" s="226"/>
      <c r="C2" s="226"/>
      <c r="D2" s="226"/>
      <c r="E2" s="227"/>
    </row>
    <row r="3" spans="1:6" x14ac:dyDescent="0.25">
      <c r="A3" s="414" t="s">
        <v>0</v>
      </c>
      <c r="B3" s="415"/>
      <c r="C3" s="415"/>
      <c r="D3" s="415"/>
      <c r="E3" s="415"/>
    </row>
    <row r="4" spans="1:6" x14ac:dyDescent="0.25">
      <c r="A4" s="414" t="s">
        <v>428</v>
      </c>
      <c r="B4" s="415"/>
      <c r="C4" s="415"/>
      <c r="D4" s="415"/>
      <c r="E4" s="415"/>
    </row>
    <row r="5" spans="1:6" x14ac:dyDescent="0.25">
      <c r="A5" s="414" t="s">
        <v>217</v>
      </c>
      <c r="B5" s="415"/>
      <c r="C5" s="415"/>
      <c r="D5" s="415"/>
      <c r="E5" s="415"/>
    </row>
    <row r="6" spans="1:6" x14ac:dyDescent="0.25">
      <c r="A6" s="221"/>
      <c r="B6" s="222"/>
      <c r="C6" s="222"/>
      <c r="D6" s="222"/>
      <c r="E6" s="222"/>
    </row>
    <row r="7" spans="1:6" ht="15.75" thickBot="1" x14ac:dyDescent="0.3">
      <c r="A7" s="212"/>
      <c r="B7" s="44"/>
      <c r="C7" s="44"/>
      <c r="D7" s="44"/>
      <c r="E7" s="33"/>
    </row>
    <row r="8" spans="1:6" ht="15" customHeight="1" x14ac:dyDescent="0.25">
      <c r="A8" s="416" t="s">
        <v>274</v>
      </c>
      <c r="B8" s="417"/>
      <c r="C8" s="417"/>
      <c r="D8" s="417"/>
      <c r="E8" s="418"/>
      <c r="F8" s="410" t="s">
        <v>135</v>
      </c>
    </row>
    <row r="9" spans="1:6" x14ac:dyDescent="0.25">
      <c r="A9" s="419"/>
      <c r="B9" s="420"/>
      <c r="C9" s="420"/>
      <c r="D9" s="420"/>
      <c r="E9" s="421"/>
      <c r="F9" s="411"/>
    </row>
    <row r="10" spans="1:6" x14ac:dyDescent="0.25">
      <c r="A10" s="34"/>
      <c r="B10" s="3"/>
      <c r="C10" s="3"/>
      <c r="D10" s="3"/>
      <c r="E10" s="3"/>
      <c r="F10" s="411"/>
    </row>
    <row r="11" spans="1:6" x14ac:dyDescent="0.25">
      <c r="A11" s="229" t="s">
        <v>275</v>
      </c>
      <c r="B11" s="230"/>
      <c r="C11" s="230"/>
      <c r="D11" s="230"/>
      <c r="E11" s="230"/>
      <c r="F11" s="231">
        <f>F12+F21+F19</f>
        <v>5631600</v>
      </c>
    </row>
    <row r="12" spans="1:6" x14ac:dyDescent="0.25">
      <c r="A12" s="35" t="s">
        <v>177</v>
      </c>
      <c r="B12" s="5"/>
      <c r="C12" s="5" t="s">
        <v>178</v>
      </c>
      <c r="D12" s="5"/>
      <c r="E12" s="5"/>
      <c r="F12" s="232">
        <f>F13+F16+F18+F15+F17+F14</f>
        <v>5631600</v>
      </c>
    </row>
    <row r="13" spans="1:6" x14ac:dyDescent="0.25">
      <c r="A13" s="35"/>
      <c r="B13" s="5"/>
      <c r="C13" s="2" t="s">
        <v>179</v>
      </c>
      <c r="D13" s="2" t="s">
        <v>276</v>
      </c>
      <c r="E13" s="5"/>
      <c r="F13" s="233">
        <v>1050000</v>
      </c>
    </row>
    <row r="14" spans="1:6" x14ac:dyDescent="0.25">
      <c r="A14" s="35"/>
      <c r="B14" s="5"/>
      <c r="C14" s="2" t="s">
        <v>179</v>
      </c>
      <c r="D14" s="2" t="s">
        <v>435</v>
      </c>
      <c r="E14" s="5"/>
      <c r="F14" s="233">
        <v>1016000</v>
      </c>
    </row>
    <row r="15" spans="1:6" x14ac:dyDescent="0.25">
      <c r="A15" s="35"/>
      <c r="B15" s="5"/>
      <c r="C15" s="2" t="s">
        <v>179</v>
      </c>
      <c r="D15" s="2" t="s">
        <v>407</v>
      </c>
      <c r="E15" s="5"/>
      <c r="F15" s="233">
        <v>325600</v>
      </c>
    </row>
    <row r="16" spans="1:6" x14ac:dyDescent="0.25">
      <c r="A16" s="36"/>
      <c r="B16" s="2"/>
      <c r="C16" s="2" t="s">
        <v>183</v>
      </c>
      <c r="D16" s="2" t="s">
        <v>277</v>
      </c>
      <c r="E16" s="2"/>
      <c r="F16" s="233">
        <v>3200000</v>
      </c>
    </row>
    <row r="17" spans="1:6" x14ac:dyDescent="0.25">
      <c r="A17" s="36"/>
      <c r="B17" s="2"/>
      <c r="C17" s="2" t="s">
        <v>408</v>
      </c>
      <c r="D17" s="2" t="s">
        <v>409</v>
      </c>
      <c r="E17" s="2"/>
      <c r="F17" s="233">
        <v>0</v>
      </c>
    </row>
    <row r="18" spans="1:6" x14ac:dyDescent="0.25">
      <c r="A18" s="36"/>
      <c r="B18" s="2"/>
      <c r="C18" s="2" t="s">
        <v>252</v>
      </c>
      <c r="D18" s="2" t="s">
        <v>253</v>
      </c>
      <c r="E18" s="2"/>
      <c r="F18" s="233">
        <v>40000</v>
      </c>
    </row>
    <row r="19" spans="1:6" x14ac:dyDescent="0.25">
      <c r="A19" s="35" t="s">
        <v>187</v>
      </c>
      <c r="B19" s="2"/>
      <c r="C19" s="5" t="s">
        <v>188</v>
      </c>
      <c r="D19" s="5"/>
      <c r="E19" s="48"/>
      <c r="F19" s="232">
        <f>F20</f>
        <v>0</v>
      </c>
    </row>
    <row r="20" spans="1:6" x14ac:dyDescent="0.25">
      <c r="A20" s="36"/>
      <c r="B20" s="2"/>
      <c r="C20" s="2" t="s">
        <v>401</v>
      </c>
      <c r="D20" s="2" t="s">
        <v>402</v>
      </c>
      <c r="E20" s="48"/>
      <c r="F20" s="233"/>
    </row>
    <row r="21" spans="1:6" x14ac:dyDescent="0.25">
      <c r="A21" s="35" t="s">
        <v>189</v>
      </c>
      <c r="B21" s="5"/>
      <c r="C21" s="5" t="s">
        <v>190</v>
      </c>
      <c r="D21" s="5"/>
      <c r="E21" s="45"/>
      <c r="F21" s="232">
        <f>F22</f>
        <v>0</v>
      </c>
    </row>
    <row r="22" spans="1:6" x14ac:dyDescent="0.25">
      <c r="A22" s="36"/>
      <c r="B22" s="2" t="s">
        <v>191</v>
      </c>
      <c r="C22" s="2" t="s">
        <v>291</v>
      </c>
      <c r="D22" s="2"/>
      <c r="E22" s="48"/>
      <c r="F22" s="233">
        <v>0</v>
      </c>
    </row>
    <row r="23" spans="1:6" x14ac:dyDescent="0.25">
      <c r="A23" s="37" t="s">
        <v>278</v>
      </c>
      <c r="B23" s="4"/>
      <c r="C23" s="4"/>
      <c r="D23" s="4"/>
      <c r="E23" s="4"/>
      <c r="F23" s="234">
        <f>SUM(F24)</f>
        <v>81450000</v>
      </c>
    </row>
    <row r="24" spans="1:6" x14ac:dyDescent="0.25">
      <c r="A24" s="35" t="s">
        <v>165</v>
      </c>
      <c r="B24" s="5"/>
      <c r="C24" s="5" t="s">
        <v>166</v>
      </c>
      <c r="D24" s="5"/>
      <c r="E24" s="5"/>
      <c r="F24" s="235">
        <f>F25+F28+F33+F31</f>
        <v>81450000</v>
      </c>
    </row>
    <row r="25" spans="1:6" x14ac:dyDescent="0.25">
      <c r="A25" s="36"/>
      <c r="B25" s="5" t="s">
        <v>167</v>
      </c>
      <c r="C25" s="5"/>
      <c r="D25" s="5" t="s">
        <v>168</v>
      </c>
      <c r="E25" s="5"/>
      <c r="F25" s="235">
        <f>F26+F27</f>
        <v>12000000</v>
      </c>
    </row>
    <row r="26" spans="1:6" x14ac:dyDescent="0.25">
      <c r="A26" s="36"/>
      <c r="B26" s="5"/>
      <c r="C26" s="5"/>
      <c r="D26" s="5"/>
      <c r="E26" s="2" t="s">
        <v>265</v>
      </c>
      <c r="F26" s="236">
        <v>8000000</v>
      </c>
    </row>
    <row r="27" spans="1:6" x14ac:dyDescent="0.25">
      <c r="A27" s="36"/>
      <c r="B27" s="2"/>
      <c r="C27" s="2"/>
      <c r="D27" s="2"/>
      <c r="E27" s="2" t="s">
        <v>218</v>
      </c>
      <c r="F27" s="236">
        <v>4000000</v>
      </c>
    </row>
    <row r="28" spans="1:6" x14ac:dyDescent="0.25">
      <c r="A28" s="35"/>
      <c r="B28" s="5" t="s">
        <v>169</v>
      </c>
      <c r="C28" s="5"/>
      <c r="D28" s="5" t="s">
        <v>170</v>
      </c>
      <c r="E28" s="5"/>
      <c r="F28" s="235">
        <f>F29</f>
        <v>68000000</v>
      </c>
    </row>
    <row r="29" spans="1:6" x14ac:dyDescent="0.25">
      <c r="A29" s="35"/>
      <c r="B29" s="2"/>
      <c r="C29" s="2" t="s">
        <v>171</v>
      </c>
      <c r="D29" s="2" t="s">
        <v>172</v>
      </c>
      <c r="E29" s="2"/>
      <c r="F29" s="236">
        <f>SUM(F30)</f>
        <v>68000000</v>
      </c>
    </row>
    <row r="30" spans="1:6" x14ac:dyDescent="0.25">
      <c r="A30" s="35"/>
      <c r="B30" s="2"/>
      <c r="C30" s="2"/>
      <c r="D30" s="2"/>
      <c r="E30" s="2" t="s">
        <v>173</v>
      </c>
      <c r="F30" s="236">
        <v>68000000</v>
      </c>
    </row>
    <row r="31" spans="1:6" x14ac:dyDescent="0.25">
      <c r="A31" s="35"/>
      <c r="B31" s="2"/>
      <c r="C31" s="5" t="s">
        <v>174</v>
      </c>
      <c r="D31" s="5" t="s">
        <v>175</v>
      </c>
      <c r="E31" s="5"/>
      <c r="F31" s="235">
        <f>F32</f>
        <v>1300000</v>
      </c>
    </row>
    <row r="32" spans="1:6" x14ac:dyDescent="0.25">
      <c r="A32" s="35"/>
      <c r="B32" s="2"/>
      <c r="C32" s="2"/>
      <c r="D32" s="2" t="s">
        <v>266</v>
      </c>
      <c r="E32" s="44"/>
      <c r="F32" s="236">
        <v>1300000</v>
      </c>
    </row>
    <row r="33" spans="1:6" x14ac:dyDescent="0.25">
      <c r="A33" s="35"/>
      <c r="B33" s="5" t="s">
        <v>241</v>
      </c>
      <c r="C33" s="2"/>
      <c r="D33" s="5" t="s">
        <v>242</v>
      </c>
      <c r="E33" s="44"/>
      <c r="F33" s="235">
        <f>F34</f>
        <v>150000</v>
      </c>
    </row>
    <row r="34" spans="1:6" x14ac:dyDescent="0.25">
      <c r="A34" s="36"/>
      <c r="B34" s="2"/>
      <c r="C34" s="2" t="s">
        <v>241</v>
      </c>
      <c r="D34" s="2" t="s">
        <v>176</v>
      </c>
      <c r="F34" s="236">
        <v>150000</v>
      </c>
    </row>
    <row r="35" spans="1:6" x14ac:dyDescent="0.25">
      <c r="A35" s="229" t="s">
        <v>71</v>
      </c>
      <c r="B35" s="237"/>
      <c r="C35" s="237"/>
      <c r="D35" s="237"/>
      <c r="E35" s="237"/>
      <c r="F35" s="234">
        <f>SUM(F36)</f>
        <v>350000</v>
      </c>
    </row>
    <row r="36" spans="1:6" x14ac:dyDescent="0.25">
      <c r="A36" s="35" t="s">
        <v>177</v>
      </c>
      <c r="B36" s="5"/>
      <c r="C36" s="5" t="s">
        <v>178</v>
      </c>
      <c r="D36" s="5"/>
      <c r="E36" s="5"/>
      <c r="F36" s="235">
        <f>F37</f>
        <v>350000</v>
      </c>
    </row>
    <row r="37" spans="1:6" x14ac:dyDescent="0.25">
      <c r="A37" s="35"/>
      <c r="B37" s="5"/>
      <c r="C37" s="2" t="s">
        <v>179</v>
      </c>
      <c r="D37" s="2" t="s">
        <v>279</v>
      </c>
      <c r="E37" s="2"/>
      <c r="F37" s="236">
        <v>350000</v>
      </c>
    </row>
    <row r="38" spans="1:6" x14ac:dyDescent="0.25">
      <c r="A38" s="37" t="s">
        <v>219</v>
      </c>
      <c r="B38" s="4"/>
      <c r="C38" s="4"/>
      <c r="D38" s="4"/>
      <c r="E38" s="4"/>
      <c r="F38" s="234">
        <f>F39+F48</f>
        <v>100606319</v>
      </c>
    </row>
    <row r="39" spans="1:6" x14ac:dyDescent="0.25">
      <c r="A39" s="35" t="s">
        <v>136</v>
      </c>
      <c r="B39" s="5"/>
      <c r="C39" s="5" t="s">
        <v>137</v>
      </c>
      <c r="D39" s="5"/>
      <c r="E39" s="2"/>
      <c r="F39" s="235">
        <f>F40</f>
        <v>100606319</v>
      </c>
    </row>
    <row r="40" spans="1:6" x14ac:dyDescent="0.25">
      <c r="A40" s="36"/>
      <c r="B40" s="2" t="s">
        <v>138</v>
      </c>
      <c r="C40" s="2"/>
      <c r="D40" s="2" t="s">
        <v>139</v>
      </c>
      <c r="E40" s="2"/>
      <c r="F40" s="236">
        <f>SUM(F41:F47)</f>
        <v>100606319</v>
      </c>
    </row>
    <row r="41" spans="1:6" x14ac:dyDescent="0.25">
      <c r="A41" s="35"/>
      <c r="B41" s="5"/>
      <c r="C41" s="2" t="s">
        <v>140</v>
      </c>
      <c r="D41" s="2" t="s">
        <v>141</v>
      </c>
      <c r="E41" s="2"/>
      <c r="F41" s="236">
        <v>18363758</v>
      </c>
    </row>
    <row r="42" spans="1:6" x14ac:dyDescent="0.25">
      <c r="A42" s="36"/>
      <c r="B42" s="2"/>
      <c r="C42" s="2" t="s">
        <v>148</v>
      </c>
      <c r="D42" s="2" t="s">
        <v>280</v>
      </c>
      <c r="E42" s="2"/>
      <c r="F42" s="236">
        <v>58511682</v>
      </c>
    </row>
    <row r="43" spans="1:6" x14ac:dyDescent="0.25">
      <c r="A43" s="36"/>
      <c r="B43" s="2"/>
      <c r="C43" s="2" t="s">
        <v>150</v>
      </c>
      <c r="D43" s="2" t="s">
        <v>281</v>
      </c>
      <c r="E43" s="2"/>
      <c r="F43" s="236">
        <v>6047200</v>
      </c>
    </row>
    <row r="44" spans="1:6" x14ac:dyDescent="0.25">
      <c r="A44" s="36"/>
      <c r="B44" s="2"/>
      <c r="C44" s="2" t="s">
        <v>238</v>
      </c>
      <c r="D44" s="2" t="s">
        <v>239</v>
      </c>
      <c r="E44" s="2"/>
      <c r="F44" s="236">
        <v>14819751</v>
      </c>
    </row>
    <row r="45" spans="1:6" x14ac:dyDescent="0.25">
      <c r="A45" s="36"/>
      <c r="B45" s="2"/>
      <c r="C45" s="2" t="s">
        <v>152</v>
      </c>
      <c r="D45" s="2" t="s">
        <v>153</v>
      </c>
      <c r="E45" s="2"/>
      <c r="F45" s="236">
        <v>2863928</v>
      </c>
    </row>
    <row r="46" spans="1:6" x14ac:dyDescent="0.25">
      <c r="A46" s="36"/>
      <c r="B46" s="2"/>
      <c r="C46" s="2" t="s">
        <v>154</v>
      </c>
      <c r="D46" s="2" t="s">
        <v>282</v>
      </c>
      <c r="E46" s="2"/>
      <c r="F46" s="236">
        <v>0</v>
      </c>
    </row>
    <row r="47" spans="1:6" x14ac:dyDescent="0.25">
      <c r="A47" s="36"/>
      <c r="B47" s="2"/>
      <c r="C47" s="2" t="s">
        <v>283</v>
      </c>
      <c r="D47" s="2" t="s">
        <v>398</v>
      </c>
      <c r="E47" s="2"/>
      <c r="F47" s="236">
        <v>0</v>
      </c>
    </row>
    <row r="48" spans="1:6" x14ac:dyDescent="0.25">
      <c r="A48" s="35" t="s">
        <v>162</v>
      </c>
      <c r="B48" s="5"/>
      <c r="C48" s="5" t="s">
        <v>163</v>
      </c>
      <c r="D48" s="5"/>
      <c r="E48" s="5"/>
      <c r="F48" s="235">
        <f>F49</f>
        <v>0</v>
      </c>
    </row>
    <row r="49" spans="1:6" x14ac:dyDescent="0.25">
      <c r="A49" s="36"/>
      <c r="B49" s="2" t="s">
        <v>220</v>
      </c>
      <c r="C49" s="2"/>
      <c r="D49" s="2" t="s">
        <v>289</v>
      </c>
      <c r="E49" s="2"/>
      <c r="F49" s="236">
        <v>0</v>
      </c>
    </row>
    <row r="50" spans="1:6" x14ac:dyDescent="0.25">
      <c r="A50" s="37" t="s">
        <v>284</v>
      </c>
      <c r="B50" s="4"/>
      <c r="C50" s="4"/>
      <c r="D50" s="4"/>
      <c r="E50" s="4"/>
      <c r="F50" s="234">
        <f t="shared" ref="F50:F51" si="0">SUM(F51)</f>
        <v>49430000</v>
      </c>
    </row>
    <row r="51" spans="1:6" x14ac:dyDescent="0.25">
      <c r="A51" s="35" t="s">
        <v>196</v>
      </c>
      <c r="B51" s="5"/>
      <c r="C51" s="5" t="s">
        <v>197</v>
      </c>
      <c r="D51" s="5"/>
      <c r="E51" s="5"/>
      <c r="F51" s="235">
        <f t="shared" si="0"/>
        <v>49430000</v>
      </c>
    </row>
    <row r="52" spans="1:6" x14ac:dyDescent="0.25">
      <c r="A52" s="36"/>
      <c r="B52" s="2" t="s">
        <v>198</v>
      </c>
      <c r="C52" s="2"/>
      <c r="D52" s="2" t="s">
        <v>199</v>
      </c>
      <c r="E52" s="2"/>
      <c r="F52" s="236">
        <f>F53+F54</f>
        <v>49430000</v>
      </c>
    </row>
    <row r="53" spans="1:6" x14ac:dyDescent="0.25">
      <c r="A53" s="36"/>
      <c r="B53" s="2"/>
      <c r="C53" s="2" t="s">
        <v>200</v>
      </c>
      <c r="D53" s="2"/>
      <c r="E53" s="2" t="s">
        <v>201</v>
      </c>
      <c r="F53" s="236">
        <v>49430000</v>
      </c>
    </row>
    <row r="54" spans="1:6" x14ac:dyDescent="0.25">
      <c r="A54" s="36"/>
      <c r="B54" s="2"/>
      <c r="C54" s="2" t="s">
        <v>202</v>
      </c>
      <c r="D54" s="2"/>
      <c r="E54" s="2" t="s">
        <v>285</v>
      </c>
      <c r="F54" s="236">
        <v>0</v>
      </c>
    </row>
    <row r="55" spans="1:6" x14ac:dyDescent="0.25">
      <c r="A55" s="229" t="s">
        <v>73</v>
      </c>
      <c r="B55" s="237"/>
      <c r="C55" s="237"/>
      <c r="D55" s="238"/>
      <c r="E55" s="239"/>
      <c r="F55" s="234">
        <f t="shared" ref="F55:F56" si="1">F56</f>
        <v>3663000</v>
      </c>
    </row>
    <row r="56" spans="1:6" x14ac:dyDescent="0.25">
      <c r="A56" s="35" t="s">
        <v>136</v>
      </c>
      <c r="B56" s="5"/>
      <c r="C56" s="5" t="s">
        <v>137</v>
      </c>
      <c r="D56" s="5"/>
      <c r="E56" s="2"/>
      <c r="F56" s="235">
        <f t="shared" si="1"/>
        <v>3663000</v>
      </c>
    </row>
    <row r="57" spans="1:6" x14ac:dyDescent="0.25">
      <c r="A57" s="36"/>
      <c r="B57" s="2" t="s">
        <v>159</v>
      </c>
      <c r="C57" s="2"/>
      <c r="D57" s="2" t="s">
        <v>160</v>
      </c>
      <c r="E57" s="2"/>
      <c r="F57" s="236">
        <v>3663000</v>
      </c>
    </row>
    <row r="58" spans="1:6" x14ac:dyDescent="0.25">
      <c r="A58" s="229" t="s">
        <v>80</v>
      </c>
      <c r="B58" s="389"/>
      <c r="C58" s="389"/>
      <c r="D58" s="389"/>
      <c r="E58" s="389"/>
      <c r="F58" s="388">
        <f t="shared" ref="F58" si="2">F59</f>
        <v>13000000</v>
      </c>
    </row>
    <row r="59" spans="1:6" x14ac:dyDescent="0.25">
      <c r="A59" s="35" t="s">
        <v>193</v>
      </c>
      <c r="B59" s="5"/>
      <c r="C59" s="5" t="s">
        <v>194</v>
      </c>
      <c r="D59" s="5"/>
      <c r="E59" s="5"/>
      <c r="F59" s="236">
        <f t="shared" ref="F59" si="3">F60</f>
        <v>13000000</v>
      </c>
    </row>
    <row r="60" spans="1:6" x14ac:dyDescent="0.25">
      <c r="A60" s="36"/>
      <c r="B60" s="2" t="s">
        <v>195</v>
      </c>
      <c r="C60" s="2"/>
      <c r="D60" s="412" t="s">
        <v>430</v>
      </c>
      <c r="E60" s="413"/>
      <c r="F60" s="236">
        <v>13000000</v>
      </c>
    </row>
    <row r="61" spans="1:6" x14ac:dyDescent="0.25">
      <c r="A61" s="229" t="s">
        <v>85</v>
      </c>
      <c r="B61" s="237"/>
      <c r="C61" s="237"/>
      <c r="D61" s="237"/>
      <c r="E61" s="237"/>
      <c r="F61" s="234">
        <f t="shared" ref="F61:F62" si="4">F62</f>
        <v>19931400</v>
      </c>
    </row>
    <row r="62" spans="1:6" x14ac:dyDescent="0.25">
      <c r="A62" s="35" t="s">
        <v>193</v>
      </c>
      <c r="B62" s="5"/>
      <c r="C62" s="5" t="s">
        <v>194</v>
      </c>
      <c r="D62" s="5"/>
      <c r="E62" s="5"/>
      <c r="F62" s="235">
        <f t="shared" si="4"/>
        <v>19931400</v>
      </c>
    </row>
    <row r="63" spans="1:6" ht="25.5" customHeight="1" x14ac:dyDescent="0.25">
      <c r="A63" s="36"/>
      <c r="B63" s="2" t="s">
        <v>195</v>
      </c>
      <c r="C63" s="2"/>
      <c r="D63" s="412" t="s">
        <v>290</v>
      </c>
      <c r="E63" s="413"/>
      <c r="F63" s="236">
        <v>19931400</v>
      </c>
    </row>
    <row r="64" spans="1:6" x14ac:dyDescent="0.25">
      <c r="A64" s="229" t="s">
        <v>100</v>
      </c>
      <c r="B64" s="237"/>
      <c r="C64" s="237"/>
      <c r="D64" s="237"/>
      <c r="E64" s="237"/>
      <c r="F64" s="234">
        <f>F67+F69+F65</f>
        <v>2250908</v>
      </c>
    </row>
    <row r="65" spans="1:6" x14ac:dyDescent="0.25">
      <c r="A65" s="251" t="s">
        <v>136</v>
      </c>
      <c r="B65" s="252"/>
      <c r="C65" s="252" t="s">
        <v>292</v>
      </c>
      <c r="D65" s="252"/>
      <c r="E65" s="252"/>
      <c r="F65" s="240">
        <v>0</v>
      </c>
    </row>
    <row r="66" spans="1:6" x14ac:dyDescent="0.25">
      <c r="A66" s="251"/>
      <c r="B66" s="252" t="s">
        <v>159</v>
      </c>
      <c r="C66" s="252" t="s">
        <v>293</v>
      </c>
      <c r="D66" s="252"/>
      <c r="E66" s="252"/>
      <c r="F66" s="240">
        <v>593928</v>
      </c>
    </row>
    <row r="67" spans="1:6" x14ac:dyDescent="0.25">
      <c r="A67" s="35" t="s">
        <v>177</v>
      </c>
      <c r="B67" s="5"/>
      <c r="C67" s="5" t="s">
        <v>178</v>
      </c>
      <c r="D67" s="5"/>
      <c r="E67" s="5"/>
      <c r="F67" s="240">
        <f>SUM(F68:F68)</f>
        <v>700000</v>
      </c>
    </row>
    <row r="68" spans="1:6" x14ac:dyDescent="0.25">
      <c r="A68" s="36"/>
      <c r="B68" s="2"/>
      <c r="C68" s="2" t="s">
        <v>179</v>
      </c>
      <c r="D68" s="2" t="s">
        <v>286</v>
      </c>
      <c r="E68" s="48"/>
      <c r="F68" s="241">
        <v>700000</v>
      </c>
    </row>
    <row r="69" spans="1:6" x14ac:dyDescent="0.25">
      <c r="A69" s="35" t="s">
        <v>189</v>
      </c>
      <c r="B69" s="5"/>
      <c r="C69" s="5" t="s">
        <v>190</v>
      </c>
      <c r="D69" s="5"/>
      <c r="E69" s="45"/>
      <c r="F69" s="381">
        <f>F70</f>
        <v>1550908</v>
      </c>
    </row>
    <row r="70" spans="1:6" x14ac:dyDescent="0.25">
      <c r="A70" s="36"/>
      <c r="B70" s="2" t="s">
        <v>191</v>
      </c>
      <c r="C70" s="2" t="s">
        <v>291</v>
      </c>
      <c r="D70" s="2"/>
      <c r="E70" s="48"/>
      <c r="F70" s="382">
        <v>1550908</v>
      </c>
    </row>
    <row r="71" spans="1:6" x14ac:dyDescent="0.25">
      <c r="A71" s="229" t="s">
        <v>287</v>
      </c>
      <c r="B71" s="237"/>
      <c r="C71" s="237"/>
      <c r="D71" s="237"/>
      <c r="E71" s="239"/>
      <c r="F71" s="250">
        <f>F72</f>
        <v>1275000</v>
      </c>
    </row>
    <row r="72" spans="1:6" x14ac:dyDescent="0.25">
      <c r="A72" s="35" t="s">
        <v>177</v>
      </c>
      <c r="B72" s="5"/>
      <c r="C72" s="5" t="s">
        <v>178</v>
      </c>
      <c r="D72" s="5"/>
      <c r="E72" s="5"/>
      <c r="F72" s="236">
        <f>SUM(F73:F73)</f>
        <v>1275000</v>
      </c>
    </row>
    <row r="73" spans="1:6" x14ac:dyDescent="0.25">
      <c r="A73" s="36"/>
      <c r="B73" s="2"/>
      <c r="C73" s="2" t="s">
        <v>185</v>
      </c>
      <c r="D73" s="2" t="s">
        <v>288</v>
      </c>
      <c r="E73" s="2"/>
      <c r="F73" s="236">
        <v>1275000</v>
      </c>
    </row>
    <row r="74" spans="1:6" x14ac:dyDescent="0.25">
      <c r="A74" s="37"/>
      <c r="B74" s="4"/>
      <c r="C74" s="4" t="s">
        <v>204</v>
      </c>
      <c r="D74" s="4"/>
      <c r="E74" s="4"/>
      <c r="F74" s="234">
        <f>F11+F23+F35+F38+F50+F61+F64+F71+F55+F58</f>
        <v>277588227</v>
      </c>
    </row>
    <row r="75" spans="1:6" x14ac:dyDescent="0.25">
      <c r="A75" s="242" t="s">
        <v>136</v>
      </c>
      <c r="B75" s="243"/>
      <c r="C75" s="243" t="s">
        <v>137</v>
      </c>
      <c r="D75" s="243"/>
      <c r="E75" s="244"/>
      <c r="F75" s="245">
        <f>F39+F56+F65</f>
        <v>104269319</v>
      </c>
    </row>
    <row r="76" spans="1:6" x14ac:dyDescent="0.25">
      <c r="A76" s="242" t="s">
        <v>162</v>
      </c>
      <c r="B76" s="243"/>
      <c r="C76" s="243" t="s">
        <v>163</v>
      </c>
      <c r="D76" s="243"/>
      <c r="E76" s="243"/>
      <c r="F76" s="245">
        <f>F48</f>
        <v>0</v>
      </c>
    </row>
    <row r="77" spans="1:6" x14ac:dyDescent="0.25">
      <c r="A77" s="242" t="s">
        <v>165</v>
      </c>
      <c r="B77" s="243"/>
      <c r="C77" s="243" t="s">
        <v>166</v>
      </c>
      <c r="D77" s="243"/>
      <c r="E77" s="243"/>
      <c r="F77" s="245">
        <f>F24</f>
        <v>81450000</v>
      </c>
    </row>
    <row r="78" spans="1:6" x14ac:dyDescent="0.25">
      <c r="A78" s="242" t="s">
        <v>177</v>
      </c>
      <c r="B78" s="243"/>
      <c r="C78" s="243" t="s">
        <v>178</v>
      </c>
      <c r="D78" s="243"/>
      <c r="E78" s="243"/>
      <c r="F78" s="245">
        <f>F12+F36+F67+F72</f>
        <v>7956600</v>
      </c>
    </row>
    <row r="79" spans="1:6" x14ac:dyDescent="0.25">
      <c r="A79" s="242" t="s">
        <v>187</v>
      </c>
      <c r="B79" s="243"/>
      <c r="C79" s="243" t="s">
        <v>188</v>
      </c>
      <c r="D79" s="243"/>
      <c r="E79" s="243"/>
      <c r="F79" s="245">
        <f>F19</f>
        <v>0</v>
      </c>
    </row>
    <row r="80" spans="1:6" x14ac:dyDescent="0.25">
      <c r="A80" s="242" t="s">
        <v>189</v>
      </c>
      <c r="B80" s="243"/>
      <c r="C80" s="243" t="s">
        <v>190</v>
      </c>
      <c r="D80" s="243"/>
      <c r="E80" s="243"/>
      <c r="F80" s="245">
        <f>F69+F21</f>
        <v>1550908</v>
      </c>
    </row>
    <row r="81" spans="1:6" x14ac:dyDescent="0.25">
      <c r="A81" s="242" t="s">
        <v>193</v>
      </c>
      <c r="B81" s="243"/>
      <c r="C81" s="243" t="s">
        <v>194</v>
      </c>
      <c r="D81" s="243"/>
      <c r="E81" s="243"/>
      <c r="F81" s="245">
        <f>F62+F59</f>
        <v>32931400</v>
      </c>
    </row>
    <row r="82" spans="1:6" x14ac:dyDescent="0.25">
      <c r="A82" s="242" t="s">
        <v>196</v>
      </c>
      <c r="B82" s="243"/>
      <c r="C82" s="243" t="s">
        <v>197</v>
      </c>
      <c r="D82" s="243"/>
      <c r="E82" s="243"/>
      <c r="F82" s="245">
        <f>F50</f>
        <v>49430000</v>
      </c>
    </row>
    <row r="83" spans="1:6" ht="15.75" thickBot="1" x14ac:dyDescent="0.3">
      <c r="A83" s="246"/>
      <c r="B83" s="247"/>
      <c r="C83" s="248" t="s">
        <v>204</v>
      </c>
      <c r="D83" s="247"/>
      <c r="E83" s="247"/>
      <c r="F83" s="249">
        <f>SUM(F75:F82)</f>
        <v>277588227</v>
      </c>
    </row>
  </sheetData>
  <mergeCells count="9">
    <mergeCell ref="F8:F10"/>
    <mergeCell ref="D63:E63"/>
    <mergeCell ref="A1:C1"/>
    <mergeCell ref="D1:E1"/>
    <mergeCell ref="A3:E3"/>
    <mergeCell ref="A4:E4"/>
    <mergeCell ref="A5:E5"/>
    <mergeCell ref="A8:E9"/>
    <mergeCell ref="D60:E60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2"/>
  <sheetViews>
    <sheetView view="pageBreakPreview" zoomScaleNormal="100" zoomScaleSheetLayoutView="100" workbookViewId="0">
      <selection activeCell="E36" sqref="E36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</cols>
  <sheetData>
    <row r="1" spans="1:6" x14ac:dyDescent="0.25">
      <c r="A1" s="423" t="s">
        <v>419</v>
      </c>
      <c r="B1" s="424"/>
      <c r="C1" s="424"/>
      <c r="D1" s="424"/>
      <c r="E1" s="424"/>
      <c r="F1" s="424"/>
    </row>
    <row r="2" spans="1:6" x14ac:dyDescent="0.25">
      <c r="A2" s="414" t="s">
        <v>0</v>
      </c>
      <c r="B2" s="415"/>
      <c r="C2" s="415"/>
      <c r="D2" s="415"/>
      <c r="E2" s="415"/>
      <c r="F2" s="415"/>
    </row>
    <row r="3" spans="1:6" x14ac:dyDescent="0.25">
      <c r="A3" s="414" t="s">
        <v>433</v>
      </c>
      <c r="B3" s="415"/>
      <c r="C3" s="415"/>
      <c r="D3" s="415"/>
      <c r="E3" s="415"/>
      <c r="F3" s="415"/>
    </row>
    <row r="4" spans="1:6" ht="15.75" x14ac:dyDescent="0.25">
      <c r="A4" s="212"/>
      <c r="B4" s="44"/>
      <c r="C4" s="44"/>
      <c r="D4" s="44"/>
      <c r="E4" s="33"/>
      <c r="F4" s="161" t="s">
        <v>1</v>
      </c>
    </row>
    <row r="5" spans="1:6" ht="15" customHeight="1" x14ac:dyDescent="0.25">
      <c r="A5" s="425" t="s">
        <v>134</v>
      </c>
      <c r="B5" s="426"/>
      <c r="C5" s="426"/>
      <c r="D5" s="426"/>
      <c r="E5" s="426"/>
      <c r="F5" s="410" t="s">
        <v>135</v>
      </c>
    </row>
    <row r="6" spans="1:6" x14ac:dyDescent="0.25">
      <c r="A6" s="419"/>
      <c r="B6" s="415"/>
      <c r="C6" s="415"/>
      <c r="D6" s="415"/>
      <c r="E6" s="415"/>
      <c r="F6" s="411"/>
    </row>
    <row r="7" spans="1:6" x14ac:dyDescent="0.25">
      <c r="A7" s="427"/>
      <c r="B7" s="428"/>
      <c r="C7" s="428"/>
      <c r="D7" s="428"/>
      <c r="E7" s="428"/>
      <c r="F7" s="411"/>
    </row>
    <row r="8" spans="1:6" x14ac:dyDescent="0.25">
      <c r="A8" s="34"/>
      <c r="B8" s="3"/>
      <c r="C8" s="3"/>
      <c r="D8" s="3"/>
      <c r="E8" s="3"/>
      <c r="F8" s="3"/>
    </row>
    <row r="9" spans="1:6" x14ac:dyDescent="0.25">
      <c r="A9" s="37" t="s">
        <v>136</v>
      </c>
      <c r="B9" s="4"/>
      <c r="C9" s="4" t="s">
        <v>137</v>
      </c>
      <c r="D9" s="4"/>
      <c r="E9" s="4"/>
      <c r="F9" s="206">
        <f>F10+F24+F26</f>
        <v>104269319</v>
      </c>
    </row>
    <row r="10" spans="1:6" x14ac:dyDescent="0.25">
      <c r="A10" s="36"/>
      <c r="B10" s="5" t="s">
        <v>138</v>
      </c>
      <c r="C10" s="5"/>
      <c r="D10" s="5" t="s">
        <v>139</v>
      </c>
      <c r="E10" s="5"/>
      <c r="F10" s="207">
        <f>F11+F19+F20+F21+F22</f>
        <v>100606319</v>
      </c>
    </row>
    <row r="11" spans="1:6" x14ac:dyDescent="0.25">
      <c r="A11" s="35"/>
      <c r="B11" s="5"/>
      <c r="C11" s="2" t="s">
        <v>140</v>
      </c>
      <c r="D11" s="2" t="s">
        <v>141</v>
      </c>
      <c r="E11" s="2"/>
      <c r="F11" s="1">
        <f>F12+F13+F14+F15+F16+F17+F18</f>
        <v>18363758</v>
      </c>
    </row>
    <row r="12" spans="1:6" x14ac:dyDescent="0.25">
      <c r="A12" s="35"/>
      <c r="B12" s="5"/>
      <c r="C12" s="2"/>
      <c r="D12" s="2"/>
      <c r="E12" s="2" t="s">
        <v>142</v>
      </c>
      <c r="F12" s="1">
        <v>1976000</v>
      </c>
    </row>
    <row r="13" spans="1:6" x14ac:dyDescent="0.25">
      <c r="A13" s="35"/>
      <c r="B13" s="5"/>
      <c r="C13" s="2"/>
      <c r="D13" s="2"/>
      <c r="E13" s="2" t="s">
        <v>143</v>
      </c>
      <c r="F13" s="1">
        <v>5159000</v>
      </c>
    </row>
    <row r="14" spans="1:6" x14ac:dyDescent="0.25">
      <c r="A14" s="35"/>
      <c r="B14" s="5"/>
      <c r="C14" s="2"/>
      <c r="D14" s="2"/>
      <c r="E14" s="2" t="s">
        <v>144</v>
      </c>
      <c r="F14" s="1">
        <v>1091570</v>
      </c>
    </row>
    <row r="15" spans="1:6" x14ac:dyDescent="0.25">
      <c r="A15" s="35"/>
      <c r="B15" s="5"/>
      <c r="C15" s="2"/>
      <c r="D15" s="2"/>
      <c r="E15" s="2" t="s">
        <v>145</v>
      </c>
      <c r="F15" s="1">
        <v>1176735</v>
      </c>
    </row>
    <row r="16" spans="1:6" x14ac:dyDescent="0.25">
      <c r="A16" s="35"/>
      <c r="B16" s="5"/>
      <c r="C16" s="2"/>
      <c r="D16" s="2"/>
      <c r="E16" s="2" t="s">
        <v>146</v>
      </c>
      <c r="F16" s="1">
        <v>4800000</v>
      </c>
    </row>
    <row r="17" spans="1:6" x14ac:dyDescent="0.25">
      <c r="A17" s="35"/>
      <c r="B17" s="5"/>
      <c r="C17" s="2"/>
      <c r="D17" s="2"/>
      <c r="E17" s="2" t="s">
        <v>147</v>
      </c>
      <c r="F17" s="1">
        <v>244800</v>
      </c>
    </row>
    <row r="18" spans="1:6" x14ac:dyDescent="0.25">
      <c r="A18" s="35"/>
      <c r="B18" s="5"/>
      <c r="C18" s="2"/>
      <c r="D18" s="2"/>
      <c r="E18" s="2" t="s">
        <v>268</v>
      </c>
      <c r="F18" s="1">
        <v>3915653</v>
      </c>
    </row>
    <row r="19" spans="1:6" x14ac:dyDescent="0.25">
      <c r="A19" s="36"/>
      <c r="B19" s="2"/>
      <c r="C19" s="2" t="s">
        <v>148</v>
      </c>
      <c r="D19" s="2" t="s">
        <v>149</v>
      </c>
      <c r="E19" s="2"/>
      <c r="F19" s="1">
        <v>58511682</v>
      </c>
    </row>
    <row r="20" spans="1:6" x14ac:dyDescent="0.25">
      <c r="A20" s="36"/>
      <c r="B20" s="2"/>
      <c r="C20" s="2" t="s">
        <v>150</v>
      </c>
      <c r="D20" s="2" t="s">
        <v>151</v>
      </c>
      <c r="E20" s="2"/>
      <c r="F20" s="1">
        <v>6047200</v>
      </c>
    </row>
    <row r="21" spans="1:6" x14ac:dyDescent="0.25">
      <c r="A21" s="36"/>
      <c r="B21" s="2"/>
      <c r="C21" s="2" t="s">
        <v>238</v>
      </c>
      <c r="D21" s="2" t="s">
        <v>239</v>
      </c>
      <c r="E21" s="2"/>
      <c r="F21" s="1">
        <v>14819751</v>
      </c>
    </row>
    <row r="22" spans="1:6" x14ac:dyDescent="0.25">
      <c r="A22" s="36"/>
      <c r="B22" s="2"/>
      <c r="C22" s="2" t="s">
        <v>152</v>
      </c>
      <c r="D22" s="2" t="s">
        <v>153</v>
      </c>
      <c r="E22" s="2"/>
      <c r="F22" s="1">
        <v>2863928</v>
      </c>
    </row>
    <row r="23" spans="1:6" x14ac:dyDescent="0.25">
      <c r="A23" s="36"/>
      <c r="B23" s="2"/>
      <c r="C23" s="2" t="s">
        <v>154</v>
      </c>
      <c r="D23" s="2" t="s">
        <v>155</v>
      </c>
      <c r="E23" s="2"/>
      <c r="F23" s="1"/>
    </row>
    <row r="24" spans="1:6" x14ac:dyDescent="0.25">
      <c r="A24" s="36"/>
      <c r="B24" s="5" t="s">
        <v>156</v>
      </c>
      <c r="C24" s="5"/>
      <c r="D24" s="5" t="s">
        <v>157</v>
      </c>
      <c r="E24" s="5"/>
      <c r="F24" s="207">
        <f>F25</f>
        <v>0</v>
      </c>
    </row>
    <row r="25" spans="1:6" x14ac:dyDescent="0.25">
      <c r="A25" s="36"/>
      <c r="B25" s="2"/>
      <c r="C25" s="2"/>
      <c r="D25" s="2"/>
      <c r="E25" s="2" t="s">
        <v>158</v>
      </c>
      <c r="F25" s="1">
        <v>0</v>
      </c>
    </row>
    <row r="26" spans="1:6" x14ac:dyDescent="0.25">
      <c r="A26" s="36"/>
      <c r="B26" s="5" t="s">
        <v>159</v>
      </c>
      <c r="C26" s="5"/>
      <c r="D26" s="5" t="s">
        <v>160</v>
      </c>
      <c r="E26" s="5"/>
      <c r="F26" s="207">
        <f>F27</f>
        <v>3663000</v>
      </c>
    </row>
    <row r="27" spans="1:6" x14ac:dyDescent="0.25">
      <c r="A27" s="36"/>
      <c r="B27" s="6"/>
      <c r="C27" s="6"/>
      <c r="D27" s="6"/>
      <c r="E27" s="7" t="s">
        <v>161</v>
      </c>
      <c r="F27" s="1">
        <v>3663000</v>
      </c>
    </row>
    <row r="28" spans="1:6" x14ac:dyDescent="0.25">
      <c r="A28" s="37" t="s">
        <v>162</v>
      </c>
      <c r="B28" s="4"/>
      <c r="C28" s="4" t="s">
        <v>163</v>
      </c>
      <c r="D28" s="4"/>
      <c r="E28" s="4"/>
      <c r="F28" s="208">
        <f>F29</f>
        <v>0</v>
      </c>
    </row>
    <row r="29" spans="1:6" x14ac:dyDescent="0.25">
      <c r="A29" s="36"/>
      <c r="B29" s="5" t="s">
        <v>220</v>
      </c>
      <c r="C29" s="5"/>
      <c r="D29" s="5" t="s">
        <v>164</v>
      </c>
      <c r="E29" s="5"/>
      <c r="F29" s="207">
        <v>0</v>
      </c>
    </row>
    <row r="30" spans="1:6" x14ac:dyDescent="0.25">
      <c r="A30" s="37" t="s">
        <v>165</v>
      </c>
      <c r="B30" s="4"/>
      <c r="C30" s="4" t="s">
        <v>166</v>
      </c>
      <c r="D30" s="4"/>
      <c r="E30" s="4"/>
      <c r="F30" s="208">
        <f>F31+F34+F39</f>
        <v>81450000</v>
      </c>
    </row>
    <row r="31" spans="1:6" x14ac:dyDescent="0.25">
      <c r="A31" s="36"/>
      <c r="B31" s="5" t="s">
        <v>167</v>
      </c>
      <c r="C31" s="5"/>
      <c r="D31" s="5" t="s">
        <v>168</v>
      </c>
      <c r="E31" s="5"/>
      <c r="F31" s="207">
        <f>SUM(F32:F33)</f>
        <v>12000000</v>
      </c>
    </row>
    <row r="32" spans="1:6" x14ac:dyDescent="0.25">
      <c r="A32" s="36"/>
      <c r="B32" s="5"/>
      <c r="C32" s="5"/>
      <c r="D32" s="5"/>
      <c r="E32" s="2" t="s">
        <v>265</v>
      </c>
      <c r="F32" s="1">
        <v>8000000</v>
      </c>
    </row>
    <row r="33" spans="1:6" x14ac:dyDescent="0.25">
      <c r="A33" s="36"/>
      <c r="B33" s="2"/>
      <c r="C33" s="2"/>
      <c r="D33" s="2"/>
      <c r="E33" s="2" t="s">
        <v>218</v>
      </c>
      <c r="F33" s="1">
        <v>4000000</v>
      </c>
    </row>
    <row r="34" spans="1:6" x14ac:dyDescent="0.25">
      <c r="A34" s="35"/>
      <c r="B34" s="5" t="s">
        <v>169</v>
      </c>
      <c r="C34" s="5"/>
      <c r="D34" s="5" t="s">
        <v>170</v>
      </c>
      <c r="E34" s="5"/>
      <c r="F34" s="207">
        <f>F35+F37</f>
        <v>69300000</v>
      </c>
    </row>
    <row r="35" spans="1:6" x14ac:dyDescent="0.25">
      <c r="A35" s="35"/>
      <c r="B35" s="2"/>
      <c r="C35" s="2" t="s">
        <v>171</v>
      </c>
      <c r="D35" s="2" t="s">
        <v>172</v>
      </c>
      <c r="E35" s="2"/>
      <c r="F35" s="1">
        <f>F36</f>
        <v>68000000</v>
      </c>
    </row>
    <row r="36" spans="1:6" x14ac:dyDescent="0.25">
      <c r="A36" s="35"/>
      <c r="B36" s="2"/>
      <c r="C36" s="2"/>
      <c r="D36" s="2"/>
      <c r="E36" s="2" t="s">
        <v>173</v>
      </c>
      <c r="F36" s="1">
        <v>68000000</v>
      </c>
    </row>
    <row r="37" spans="1:6" x14ac:dyDescent="0.25">
      <c r="A37" s="35"/>
      <c r="B37" s="2"/>
      <c r="C37" s="2" t="s">
        <v>174</v>
      </c>
      <c r="D37" s="2" t="s">
        <v>175</v>
      </c>
      <c r="E37" s="46"/>
      <c r="F37" s="1">
        <f>F38</f>
        <v>1300000</v>
      </c>
    </row>
    <row r="38" spans="1:6" x14ac:dyDescent="0.25">
      <c r="A38" s="35"/>
      <c r="B38" s="2"/>
      <c r="C38" s="2"/>
      <c r="D38" s="48" t="s">
        <v>266</v>
      </c>
      <c r="E38" s="44"/>
      <c r="F38" s="1">
        <v>1300000</v>
      </c>
    </row>
    <row r="39" spans="1:6" x14ac:dyDescent="0.25">
      <c r="A39" s="36"/>
      <c r="B39" s="5" t="s">
        <v>241</v>
      </c>
      <c r="C39" s="2"/>
      <c r="D39" s="45" t="s">
        <v>242</v>
      </c>
      <c r="E39" s="47"/>
      <c r="F39" s="207">
        <v>150000</v>
      </c>
    </row>
    <row r="40" spans="1:6" x14ac:dyDescent="0.25">
      <c r="A40" s="36"/>
      <c r="B40" s="5"/>
      <c r="C40" s="2"/>
      <c r="D40" s="2" t="s">
        <v>176</v>
      </c>
      <c r="F40" s="1">
        <f>F39</f>
        <v>150000</v>
      </c>
    </row>
    <row r="41" spans="1:6" x14ac:dyDescent="0.25">
      <c r="A41" s="37" t="s">
        <v>177</v>
      </c>
      <c r="B41" s="4"/>
      <c r="C41" s="4" t="s">
        <v>178</v>
      </c>
      <c r="D41" s="4"/>
      <c r="E41" s="4"/>
      <c r="F41" s="209">
        <f>F42+F43+F47+F48+F50</f>
        <v>7956600</v>
      </c>
    </row>
    <row r="42" spans="1:6" x14ac:dyDescent="0.25">
      <c r="A42" s="36"/>
      <c r="B42" s="2"/>
      <c r="C42" s="2" t="s">
        <v>179</v>
      </c>
      <c r="D42" s="2" t="s">
        <v>180</v>
      </c>
      <c r="E42" s="2"/>
      <c r="F42" s="1">
        <v>350000</v>
      </c>
    </row>
    <row r="43" spans="1:6" x14ac:dyDescent="0.25">
      <c r="A43" s="36"/>
      <c r="B43" s="2"/>
      <c r="C43" s="2" t="s">
        <v>179</v>
      </c>
      <c r="D43" s="2" t="s">
        <v>180</v>
      </c>
      <c r="E43" s="2"/>
      <c r="F43" s="1">
        <f>F44+F45+F46</f>
        <v>3091600</v>
      </c>
    </row>
    <row r="44" spans="1:6" x14ac:dyDescent="0.25">
      <c r="A44" s="36"/>
      <c r="B44" s="2"/>
      <c r="C44" s="2"/>
      <c r="D44" s="2"/>
      <c r="E44" s="2" t="s">
        <v>181</v>
      </c>
      <c r="F44" s="1">
        <v>1716000</v>
      </c>
    </row>
    <row r="45" spans="1:6" x14ac:dyDescent="0.25">
      <c r="A45" s="36"/>
      <c r="B45" s="2"/>
      <c r="C45" s="2"/>
      <c r="D45" s="2"/>
      <c r="E45" s="2" t="s">
        <v>182</v>
      </c>
      <c r="F45" s="1">
        <v>1050000</v>
      </c>
    </row>
    <row r="46" spans="1:6" x14ac:dyDescent="0.25">
      <c r="A46" s="36"/>
      <c r="B46" s="2"/>
      <c r="C46" s="2"/>
      <c r="D46" s="2"/>
      <c r="E46" s="2" t="s">
        <v>407</v>
      </c>
      <c r="F46" s="1">
        <v>325600</v>
      </c>
    </row>
    <row r="47" spans="1:6" x14ac:dyDescent="0.25">
      <c r="A47" s="36"/>
      <c r="B47" s="2"/>
      <c r="C47" s="2" t="s">
        <v>183</v>
      </c>
      <c r="D47" s="2" t="s">
        <v>184</v>
      </c>
      <c r="E47" s="2"/>
      <c r="F47" s="1">
        <v>3200000</v>
      </c>
    </row>
    <row r="48" spans="1:6" x14ac:dyDescent="0.25">
      <c r="A48" s="36"/>
      <c r="B48" s="2"/>
      <c r="C48" s="2" t="s">
        <v>185</v>
      </c>
      <c r="D48" s="2" t="s">
        <v>186</v>
      </c>
      <c r="E48" s="2"/>
      <c r="F48" s="1">
        <v>1275000</v>
      </c>
    </row>
    <row r="49" spans="1:6" x14ac:dyDescent="0.25">
      <c r="A49" s="36"/>
      <c r="B49" s="2"/>
      <c r="C49" s="2" t="s">
        <v>408</v>
      </c>
      <c r="D49" s="2" t="s">
        <v>409</v>
      </c>
      <c r="E49" s="2"/>
      <c r="F49" s="1">
        <v>0</v>
      </c>
    </row>
    <row r="50" spans="1:6" x14ac:dyDescent="0.25">
      <c r="A50" s="36"/>
      <c r="B50" s="2"/>
      <c r="C50" s="2" t="s">
        <v>252</v>
      </c>
      <c r="D50" s="2" t="s">
        <v>253</v>
      </c>
      <c r="E50" s="2"/>
      <c r="F50" s="1">
        <v>40000</v>
      </c>
    </row>
    <row r="51" spans="1:6" x14ac:dyDescent="0.25">
      <c r="A51" s="383" t="s">
        <v>187</v>
      </c>
      <c r="B51" s="384"/>
      <c r="C51" s="384" t="s">
        <v>188</v>
      </c>
      <c r="D51" s="384"/>
      <c r="E51" s="384"/>
      <c r="F51" s="385">
        <f>F52</f>
        <v>0</v>
      </c>
    </row>
    <row r="52" spans="1:6" x14ac:dyDescent="0.25">
      <c r="A52" s="36"/>
      <c r="B52" s="2"/>
      <c r="C52" s="2" t="s">
        <v>401</v>
      </c>
      <c r="D52" s="2" t="s">
        <v>402</v>
      </c>
      <c r="E52" s="2"/>
      <c r="F52" s="1">
        <v>0</v>
      </c>
    </row>
    <row r="53" spans="1:6" x14ac:dyDescent="0.25">
      <c r="A53" s="37" t="s">
        <v>189</v>
      </c>
      <c r="B53" s="4"/>
      <c r="C53" s="4" t="s">
        <v>190</v>
      </c>
      <c r="D53" s="4"/>
      <c r="E53" s="4"/>
      <c r="F53" s="209">
        <f>F54</f>
        <v>1550908</v>
      </c>
    </row>
    <row r="54" spans="1:6" x14ac:dyDescent="0.25">
      <c r="A54" s="36"/>
      <c r="B54" s="2" t="s">
        <v>191</v>
      </c>
      <c r="C54" s="2"/>
      <c r="D54" s="2" t="s">
        <v>192</v>
      </c>
      <c r="E54" s="2"/>
      <c r="F54" s="1">
        <v>1550908</v>
      </c>
    </row>
    <row r="55" spans="1:6" x14ac:dyDescent="0.25">
      <c r="A55" s="37" t="s">
        <v>193</v>
      </c>
      <c r="B55" s="4"/>
      <c r="C55" s="4" t="s">
        <v>194</v>
      </c>
      <c r="D55" s="4"/>
      <c r="E55" s="4"/>
      <c r="F55" s="208">
        <f>F56+F57</f>
        <v>32931400</v>
      </c>
    </row>
    <row r="56" spans="1:6" ht="24" customHeight="1" x14ac:dyDescent="0.25">
      <c r="A56" s="36"/>
      <c r="B56" s="2" t="s">
        <v>195</v>
      </c>
      <c r="C56" s="2"/>
      <c r="D56" s="412" t="s">
        <v>269</v>
      </c>
      <c r="E56" s="422"/>
      <c r="F56" s="1">
        <v>19931400</v>
      </c>
    </row>
    <row r="57" spans="1:6" ht="24" customHeight="1" x14ac:dyDescent="0.25">
      <c r="A57" s="36"/>
      <c r="B57" s="2"/>
      <c r="C57" s="2"/>
      <c r="D57" s="412" t="s">
        <v>430</v>
      </c>
      <c r="E57" s="413"/>
      <c r="F57" s="1">
        <v>13000000</v>
      </c>
    </row>
    <row r="58" spans="1:6" x14ac:dyDescent="0.25">
      <c r="A58" s="37" t="s">
        <v>196</v>
      </c>
      <c r="B58" s="4"/>
      <c r="C58" s="4" t="s">
        <v>197</v>
      </c>
      <c r="D58" s="4"/>
      <c r="E58" s="4"/>
      <c r="F58" s="209">
        <f>F59</f>
        <v>49430000</v>
      </c>
    </row>
    <row r="59" spans="1:6" x14ac:dyDescent="0.25">
      <c r="A59" s="36"/>
      <c r="B59" s="5" t="s">
        <v>198</v>
      </c>
      <c r="C59" s="5"/>
      <c r="D59" s="5" t="s">
        <v>199</v>
      </c>
      <c r="E59" s="5"/>
      <c r="F59" s="210">
        <f>F60+F61</f>
        <v>49430000</v>
      </c>
    </row>
    <row r="60" spans="1:6" x14ac:dyDescent="0.25">
      <c r="A60" s="36"/>
      <c r="B60" s="2"/>
      <c r="C60" s="2" t="s">
        <v>200</v>
      </c>
      <c r="D60" s="2"/>
      <c r="E60" s="2" t="s">
        <v>201</v>
      </c>
      <c r="F60" s="211">
        <v>49430000</v>
      </c>
    </row>
    <row r="61" spans="1:6" x14ac:dyDescent="0.25">
      <c r="A61" s="36"/>
      <c r="B61" s="2"/>
      <c r="C61" s="2" t="s">
        <v>202</v>
      </c>
      <c r="D61" s="2"/>
      <c r="E61" s="2" t="s">
        <v>203</v>
      </c>
      <c r="F61" s="1">
        <v>0</v>
      </c>
    </row>
    <row r="62" spans="1:6" ht="15.75" thickBot="1" x14ac:dyDescent="0.3">
      <c r="A62" s="38"/>
      <c r="B62" s="39"/>
      <c r="C62" s="39" t="s">
        <v>204</v>
      </c>
      <c r="D62" s="39"/>
      <c r="E62" s="39"/>
      <c r="F62" s="205">
        <f>F9+F28+F30+F41+F53+F58+F55</f>
        <v>277588227</v>
      </c>
    </row>
  </sheetData>
  <mergeCells count="7">
    <mergeCell ref="D57:E57"/>
    <mergeCell ref="D56:E56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A3" sqref="A3:F3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253"/>
      <c r="B1" s="423" t="s">
        <v>418</v>
      </c>
      <c r="C1" s="432"/>
      <c r="D1" s="432"/>
      <c r="E1" s="432"/>
      <c r="F1" s="432"/>
      <c r="G1" s="380"/>
    </row>
    <row r="2" spans="1:7" ht="15.75" x14ac:dyDescent="0.25">
      <c r="A2" s="281"/>
      <c r="B2" s="433" t="s">
        <v>221</v>
      </c>
      <c r="C2" s="434"/>
      <c r="D2" s="434"/>
      <c r="E2" s="434"/>
      <c r="F2" s="435"/>
    </row>
    <row r="3" spans="1:7" x14ac:dyDescent="0.25">
      <c r="A3" s="436" t="s">
        <v>443</v>
      </c>
      <c r="B3" s="437"/>
      <c r="C3" s="437"/>
      <c r="D3" s="437"/>
      <c r="E3" s="437"/>
      <c r="F3" s="438"/>
    </row>
    <row r="4" spans="1:7" x14ac:dyDescent="0.25">
      <c r="A4" s="439"/>
      <c r="B4" s="440"/>
      <c r="C4" s="440"/>
      <c r="D4" s="440"/>
      <c r="E4" s="440"/>
      <c r="F4" s="441"/>
    </row>
    <row r="5" spans="1:7" ht="15.75" x14ac:dyDescent="0.25">
      <c r="A5" s="254"/>
      <c r="B5" s="255"/>
      <c r="C5" s="442" t="s">
        <v>1</v>
      </c>
      <c r="D5" s="420"/>
      <c r="E5" s="420"/>
      <c r="F5" s="443"/>
    </row>
    <row r="6" spans="1:7" x14ac:dyDescent="0.25">
      <c r="A6" s="444" t="s">
        <v>294</v>
      </c>
      <c r="B6" s="446" t="s">
        <v>207</v>
      </c>
      <c r="C6" s="449" t="s">
        <v>295</v>
      </c>
      <c r="D6" s="451" t="s">
        <v>296</v>
      </c>
      <c r="E6" s="453" t="s">
        <v>297</v>
      </c>
      <c r="F6" s="429" t="s">
        <v>298</v>
      </c>
    </row>
    <row r="7" spans="1:7" x14ac:dyDescent="0.25">
      <c r="A7" s="445"/>
      <c r="B7" s="447"/>
      <c r="C7" s="450"/>
      <c r="D7" s="452"/>
      <c r="E7" s="454"/>
      <c r="F7" s="430"/>
    </row>
    <row r="8" spans="1:7" x14ac:dyDescent="0.25">
      <c r="A8" s="445"/>
      <c r="B8" s="448"/>
      <c r="C8" s="450"/>
      <c r="D8" s="452"/>
      <c r="E8" s="454"/>
      <c r="F8" s="431"/>
    </row>
    <row r="9" spans="1:7" ht="15.75" x14ac:dyDescent="0.25">
      <c r="A9" s="256"/>
      <c r="B9" s="3"/>
      <c r="C9" s="257"/>
      <c r="D9" s="257"/>
      <c r="E9" s="3"/>
      <c r="F9" s="228"/>
    </row>
    <row r="10" spans="1:7" ht="15.75" x14ac:dyDescent="0.25">
      <c r="A10" s="258" t="s">
        <v>299</v>
      </c>
      <c r="B10" s="259" t="s">
        <v>300</v>
      </c>
      <c r="C10" s="260">
        <v>5631600</v>
      </c>
      <c r="D10" s="261"/>
      <c r="E10" s="262"/>
      <c r="F10" s="263">
        <f t="shared" ref="F10:F19" si="0">SUM(C10:E10)</f>
        <v>5631600</v>
      </c>
    </row>
    <row r="11" spans="1:7" ht="15.75" x14ac:dyDescent="0.25">
      <c r="A11" s="264" t="s">
        <v>301</v>
      </c>
      <c r="B11" s="265" t="s">
        <v>302</v>
      </c>
      <c r="C11" s="266">
        <v>81450000</v>
      </c>
      <c r="D11" s="266"/>
      <c r="E11" s="267"/>
      <c r="F11" s="263">
        <f t="shared" si="0"/>
        <v>81450000</v>
      </c>
    </row>
    <row r="12" spans="1:7" ht="15.75" x14ac:dyDescent="0.25">
      <c r="A12" s="264" t="s">
        <v>303</v>
      </c>
      <c r="B12" s="268" t="s">
        <v>304</v>
      </c>
      <c r="C12" s="266">
        <v>350000</v>
      </c>
      <c r="D12" s="266"/>
      <c r="E12" s="267"/>
      <c r="F12" s="263">
        <f t="shared" si="0"/>
        <v>350000</v>
      </c>
    </row>
    <row r="13" spans="1:7" ht="15.75" x14ac:dyDescent="0.25">
      <c r="A13" s="269" t="s">
        <v>305</v>
      </c>
      <c r="B13" s="270" t="s">
        <v>306</v>
      </c>
      <c r="C13" s="266">
        <v>100606319</v>
      </c>
      <c r="D13" s="266"/>
      <c r="E13" s="267"/>
      <c r="F13" s="263">
        <f t="shared" si="0"/>
        <v>100606319</v>
      </c>
    </row>
    <row r="14" spans="1:7" ht="15.75" x14ac:dyDescent="0.25">
      <c r="A14" s="269" t="s">
        <v>307</v>
      </c>
      <c r="B14" s="270" t="s">
        <v>308</v>
      </c>
      <c r="C14" s="266">
        <v>49430000</v>
      </c>
      <c r="D14" s="266"/>
      <c r="E14" s="267"/>
      <c r="F14" s="263">
        <f t="shared" si="0"/>
        <v>49430000</v>
      </c>
    </row>
    <row r="15" spans="1:7" ht="15.75" x14ac:dyDescent="0.25">
      <c r="A15" s="264" t="s">
        <v>309</v>
      </c>
      <c r="B15" s="270" t="s">
        <v>310</v>
      </c>
      <c r="C15" s="266">
        <v>3663000</v>
      </c>
      <c r="D15" s="266"/>
      <c r="E15" s="267"/>
      <c r="F15" s="263">
        <f t="shared" si="0"/>
        <v>3663000</v>
      </c>
    </row>
    <row r="16" spans="1:7" ht="15.75" x14ac:dyDescent="0.25">
      <c r="A16" s="264" t="s">
        <v>325</v>
      </c>
      <c r="B16" s="270" t="s">
        <v>434</v>
      </c>
      <c r="C16" s="266">
        <v>13000000</v>
      </c>
      <c r="D16" s="266"/>
      <c r="E16" s="267"/>
      <c r="F16" s="263">
        <f t="shared" si="0"/>
        <v>13000000</v>
      </c>
    </row>
    <row r="17" spans="1:6" ht="15.75" x14ac:dyDescent="0.25">
      <c r="A17" s="264" t="s">
        <v>311</v>
      </c>
      <c r="B17" s="271" t="s">
        <v>312</v>
      </c>
      <c r="C17" s="272">
        <v>19931400</v>
      </c>
      <c r="D17" s="272"/>
      <c r="E17" s="273"/>
      <c r="F17" s="263">
        <f t="shared" si="0"/>
        <v>19931400</v>
      </c>
    </row>
    <row r="18" spans="1:6" ht="15.75" x14ac:dyDescent="0.25">
      <c r="A18" s="264" t="s">
        <v>314</v>
      </c>
      <c r="B18" s="274" t="s">
        <v>315</v>
      </c>
      <c r="C18" s="275">
        <v>2250908</v>
      </c>
      <c r="D18" s="275"/>
      <c r="E18" s="276"/>
      <c r="F18" s="263">
        <f t="shared" si="0"/>
        <v>2250908</v>
      </c>
    </row>
    <row r="19" spans="1:6" ht="15.75" x14ac:dyDescent="0.25">
      <c r="A19" s="264" t="s">
        <v>316</v>
      </c>
      <c r="B19" s="274" t="s">
        <v>317</v>
      </c>
      <c r="C19" s="275">
        <v>1275000</v>
      </c>
      <c r="D19" s="275"/>
      <c r="E19" s="276"/>
      <c r="F19" s="263">
        <f t="shared" si="0"/>
        <v>1275000</v>
      </c>
    </row>
    <row r="20" spans="1:6" ht="16.5" thickBot="1" x14ac:dyDescent="0.3">
      <c r="A20" s="277" t="s">
        <v>318</v>
      </c>
      <c r="B20" s="278"/>
      <c r="C20" s="279">
        <f>SUM(C10:C19)</f>
        <v>277588227</v>
      </c>
      <c r="D20" s="279">
        <f>SUM(D10:D19)</f>
        <v>0</v>
      </c>
      <c r="E20" s="279">
        <f>SUM(E10:E19)</f>
        <v>0</v>
      </c>
      <c r="F20" s="280">
        <f>SUM(F10:F19)</f>
        <v>277588227</v>
      </c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0"/>
  <sheetViews>
    <sheetView tabSelected="1" view="pageBreakPreview" topLeftCell="A277" zoomScaleNormal="100" zoomScaleSheetLayoutView="100" workbookViewId="0">
      <selection activeCell="N327" sqref="N327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1" customWidth="1"/>
    <col min="6" max="6" width="10.5703125" customWidth="1"/>
    <col min="7" max="7" width="14" customWidth="1"/>
  </cols>
  <sheetData>
    <row r="1" spans="1:7" x14ac:dyDescent="0.25">
      <c r="A1" s="455" t="s">
        <v>417</v>
      </c>
      <c r="B1" s="456"/>
      <c r="C1" s="456"/>
      <c r="D1" s="456"/>
      <c r="E1" s="456"/>
      <c r="F1" s="456"/>
    </row>
    <row r="2" spans="1:7" x14ac:dyDescent="0.25">
      <c r="A2" s="457"/>
      <c r="B2" s="458"/>
      <c r="C2" s="458"/>
      <c r="D2" s="458"/>
      <c r="E2" s="458"/>
      <c r="F2" s="458"/>
    </row>
    <row r="3" spans="1:7" x14ac:dyDescent="0.25">
      <c r="A3" s="414" t="s">
        <v>0</v>
      </c>
      <c r="B3" s="466"/>
      <c r="C3" s="466"/>
      <c r="D3" s="466"/>
      <c r="E3" s="466"/>
      <c r="F3" s="466"/>
    </row>
    <row r="4" spans="1:7" x14ac:dyDescent="0.25">
      <c r="A4" s="414" t="s">
        <v>422</v>
      </c>
      <c r="B4" s="466"/>
      <c r="C4" s="466"/>
      <c r="D4" s="466"/>
      <c r="E4" s="466"/>
      <c r="F4" s="466"/>
    </row>
    <row r="5" spans="1:7" x14ac:dyDescent="0.25">
      <c r="A5" s="414" t="s">
        <v>217</v>
      </c>
      <c r="B5" s="466"/>
      <c r="C5" s="466"/>
      <c r="D5" s="466"/>
      <c r="E5" s="466"/>
      <c r="F5" s="466"/>
    </row>
    <row r="6" spans="1:7" x14ac:dyDescent="0.25">
      <c r="A6" s="171"/>
      <c r="B6" s="33"/>
      <c r="C6" s="33"/>
      <c r="D6" s="33"/>
      <c r="E6" s="33"/>
      <c r="F6" s="33" t="s">
        <v>1</v>
      </c>
    </row>
    <row r="7" spans="1:7" ht="15" customHeight="1" x14ac:dyDescent="0.25">
      <c r="A7" s="474" t="s">
        <v>2</v>
      </c>
      <c r="B7" s="475"/>
      <c r="C7" s="475"/>
      <c r="D7" s="475"/>
      <c r="E7" s="475"/>
      <c r="F7" s="477" t="s">
        <v>3</v>
      </c>
      <c r="G7" s="467" t="s">
        <v>135</v>
      </c>
    </row>
    <row r="8" spans="1:7" ht="26.25" customHeight="1" x14ac:dyDescent="0.25">
      <c r="A8" s="476"/>
      <c r="B8" s="475"/>
      <c r="C8" s="475"/>
      <c r="D8" s="475"/>
      <c r="E8" s="475"/>
      <c r="F8" s="478"/>
      <c r="G8" s="468"/>
    </row>
    <row r="9" spans="1:7" x14ac:dyDescent="0.25">
      <c r="A9" s="50" t="s">
        <v>4</v>
      </c>
      <c r="B9" s="51"/>
      <c r="C9" s="51"/>
      <c r="D9" s="51"/>
      <c r="E9" s="51"/>
      <c r="F9" s="52" t="s">
        <v>396</v>
      </c>
      <c r="G9" s="172">
        <f>G10+G13+G16+G34+G53</f>
        <v>61655452</v>
      </c>
    </row>
    <row r="10" spans="1:7" x14ac:dyDescent="0.25">
      <c r="A10" s="53" t="s">
        <v>5</v>
      </c>
      <c r="B10" s="54"/>
      <c r="C10" s="54" t="s">
        <v>6</v>
      </c>
      <c r="D10" s="54"/>
      <c r="E10" s="54"/>
      <c r="F10" s="55"/>
      <c r="G10" s="173">
        <f t="shared" ref="G10" si="0">G11</f>
        <v>12421452</v>
      </c>
    </row>
    <row r="11" spans="1:7" x14ac:dyDescent="0.25">
      <c r="A11" s="56"/>
      <c r="B11" s="54" t="s">
        <v>7</v>
      </c>
      <c r="C11" s="54"/>
      <c r="D11" s="54" t="s">
        <v>8</v>
      </c>
      <c r="E11" s="54"/>
      <c r="F11" s="57"/>
      <c r="G11" s="173">
        <f>G12</f>
        <v>12421452</v>
      </c>
    </row>
    <row r="12" spans="1:7" x14ac:dyDescent="0.25">
      <c r="A12" s="56"/>
      <c r="B12" s="58"/>
      <c r="C12" s="58" t="s">
        <v>9</v>
      </c>
      <c r="D12" s="58" t="s">
        <v>10</v>
      </c>
      <c r="E12" s="58"/>
      <c r="F12" s="58"/>
      <c r="G12" s="174">
        <v>12421452</v>
      </c>
    </row>
    <row r="13" spans="1:7" x14ac:dyDescent="0.25">
      <c r="A13" s="53" t="s">
        <v>11</v>
      </c>
      <c r="B13" s="54"/>
      <c r="C13" s="54" t="s">
        <v>12</v>
      </c>
      <c r="D13" s="59"/>
      <c r="E13" s="59"/>
      <c r="F13" s="60"/>
      <c r="G13" s="173">
        <f>SUM(G14:G14)</f>
        <v>1614789</v>
      </c>
    </row>
    <row r="14" spans="1:7" x14ac:dyDescent="0.25">
      <c r="A14" s="56"/>
      <c r="B14" s="58"/>
      <c r="C14" s="58"/>
      <c r="D14" s="58" t="s">
        <v>13</v>
      </c>
      <c r="E14" s="58"/>
      <c r="F14" s="58"/>
      <c r="G14" s="120">
        <v>1614789</v>
      </c>
    </row>
    <row r="15" spans="1:7" x14ac:dyDescent="0.25">
      <c r="A15" s="56"/>
      <c r="B15" s="58"/>
      <c r="C15" s="58"/>
      <c r="D15" s="58" t="s">
        <v>258</v>
      </c>
      <c r="E15" s="58"/>
      <c r="F15" s="58"/>
      <c r="G15" s="120">
        <v>0</v>
      </c>
    </row>
    <row r="16" spans="1:7" x14ac:dyDescent="0.25">
      <c r="A16" s="53" t="s">
        <v>14</v>
      </c>
      <c r="B16" s="54"/>
      <c r="C16" s="54" t="s">
        <v>15</v>
      </c>
      <c r="D16" s="54"/>
      <c r="E16" s="54"/>
      <c r="F16" s="58"/>
      <c r="G16" s="173">
        <f>G17+G20+G21+G29</f>
        <v>10918207</v>
      </c>
    </row>
    <row r="17" spans="1:7" x14ac:dyDescent="0.25">
      <c r="A17" s="56"/>
      <c r="B17" s="54" t="s">
        <v>16</v>
      </c>
      <c r="C17" s="54"/>
      <c r="D17" s="54" t="s">
        <v>17</v>
      </c>
      <c r="E17" s="62"/>
      <c r="F17" s="63"/>
      <c r="G17" s="173">
        <f>G18+G19</f>
        <v>800000</v>
      </c>
    </row>
    <row r="18" spans="1:7" x14ac:dyDescent="0.25">
      <c r="A18" s="56"/>
      <c r="B18" s="58"/>
      <c r="C18" s="58" t="s">
        <v>18</v>
      </c>
      <c r="D18" s="58" t="s">
        <v>19</v>
      </c>
      <c r="E18" s="63"/>
      <c r="F18" s="63"/>
      <c r="G18" s="174">
        <v>200000</v>
      </c>
    </row>
    <row r="19" spans="1:7" x14ac:dyDescent="0.25">
      <c r="A19" s="56"/>
      <c r="B19" s="58"/>
      <c r="C19" s="58" t="s">
        <v>20</v>
      </c>
      <c r="D19" s="58" t="s">
        <v>21</v>
      </c>
      <c r="E19" s="58"/>
      <c r="F19" s="58"/>
      <c r="G19" s="120">
        <v>600000</v>
      </c>
    </row>
    <row r="20" spans="1:7" x14ac:dyDescent="0.25">
      <c r="A20" s="56"/>
      <c r="B20" s="54" t="s">
        <v>22</v>
      </c>
      <c r="C20" s="54"/>
      <c r="D20" s="54" t="s">
        <v>23</v>
      </c>
      <c r="E20" s="54"/>
      <c r="F20" s="58"/>
      <c r="G20" s="173">
        <v>300000</v>
      </c>
    </row>
    <row r="21" spans="1:7" x14ac:dyDescent="0.25">
      <c r="A21" s="56"/>
      <c r="B21" s="54" t="s">
        <v>27</v>
      </c>
      <c r="C21" s="54"/>
      <c r="D21" s="54" t="s">
        <v>28</v>
      </c>
      <c r="E21" s="54"/>
      <c r="F21" s="58"/>
      <c r="G21" s="173">
        <f>G22+G26+G28+G27</f>
        <v>8770000</v>
      </c>
    </row>
    <row r="22" spans="1:7" x14ac:dyDescent="0.25">
      <c r="A22" s="56"/>
      <c r="B22" s="58"/>
      <c r="C22" s="58" t="s">
        <v>29</v>
      </c>
      <c r="D22" s="58" t="s">
        <v>30</v>
      </c>
      <c r="E22" s="58"/>
      <c r="F22" s="58"/>
      <c r="G22" s="174">
        <f>SUM(G23:G25)</f>
        <v>570000</v>
      </c>
    </row>
    <row r="23" spans="1:7" x14ac:dyDescent="0.25">
      <c r="A23" s="56"/>
      <c r="B23" s="58"/>
      <c r="C23" s="58"/>
      <c r="D23" s="58"/>
      <c r="E23" s="58" t="s">
        <v>31</v>
      </c>
      <c r="F23" s="58"/>
      <c r="G23" s="120">
        <v>200000</v>
      </c>
    </row>
    <row r="24" spans="1:7" x14ac:dyDescent="0.25">
      <c r="A24" s="56"/>
      <c r="B24" s="58"/>
      <c r="C24" s="58"/>
      <c r="D24" s="58"/>
      <c r="E24" s="58" t="s">
        <v>32</v>
      </c>
      <c r="F24" s="58"/>
      <c r="G24" s="120">
        <v>200000</v>
      </c>
    </row>
    <row r="25" spans="1:7" x14ac:dyDescent="0.25">
      <c r="A25" s="56"/>
      <c r="B25" s="58"/>
      <c r="C25" s="58"/>
      <c r="D25" s="58"/>
      <c r="E25" s="58" t="s">
        <v>33</v>
      </c>
      <c r="F25" s="58"/>
      <c r="G25" s="120">
        <v>170000</v>
      </c>
    </row>
    <row r="26" spans="1:7" x14ac:dyDescent="0.25">
      <c r="A26" s="56"/>
      <c r="B26" s="58"/>
      <c r="C26" s="58" t="s">
        <v>34</v>
      </c>
      <c r="D26" s="58" t="s">
        <v>35</v>
      </c>
      <c r="E26" s="58"/>
      <c r="F26" s="58"/>
      <c r="G26" s="120">
        <v>3000000</v>
      </c>
    </row>
    <row r="27" spans="1:7" x14ac:dyDescent="0.25">
      <c r="A27" s="64"/>
      <c r="B27" s="65"/>
      <c r="C27" s="65" t="s">
        <v>206</v>
      </c>
      <c r="D27" s="65" t="s">
        <v>249</v>
      </c>
      <c r="E27" s="65"/>
      <c r="F27" s="65"/>
      <c r="G27" s="120">
        <v>1000000</v>
      </c>
    </row>
    <row r="28" spans="1:7" x14ac:dyDescent="0.25">
      <c r="A28" s="56"/>
      <c r="B28" s="58"/>
      <c r="C28" s="58" t="s">
        <v>36</v>
      </c>
      <c r="D28" s="58" t="s">
        <v>37</v>
      </c>
      <c r="E28" s="58"/>
      <c r="F28" s="58"/>
      <c r="G28" s="174">
        <v>4200000</v>
      </c>
    </row>
    <row r="29" spans="1:7" x14ac:dyDescent="0.25">
      <c r="A29" s="56"/>
      <c r="B29" s="54" t="s">
        <v>39</v>
      </c>
      <c r="C29" s="54"/>
      <c r="D29" s="54" t="s">
        <v>40</v>
      </c>
      <c r="E29" s="54"/>
      <c r="F29" s="58"/>
      <c r="G29" s="173">
        <f>G30+G32+G33+G31</f>
        <v>1048207</v>
      </c>
    </row>
    <row r="30" spans="1:7" x14ac:dyDescent="0.25">
      <c r="A30" s="56"/>
      <c r="B30" s="58"/>
      <c r="C30" s="58" t="s">
        <v>41</v>
      </c>
      <c r="D30" s="58" t="s">
        <v>42</v>
      </c>
      <c r="E30" s="58"/>
      <c r="F30" s="58"/>
      <c r="G30" s="120">
        <v>1000000</v>
      </c>
    </row>
    <row r="31" spans="1:7" x14ac:dyDescent="0.25">
      <c r="A31" s="56"/>
      <c r="B31" s="58"/>
      <c r="C31" s="58" t="s">
        <v>399</v>
      </c>
      <c r="D31" s="58" t="s">
        <v>400</v>
      </c>
      <c r="E31" s="58"/>
      <c r="F31" s="58"/>
      <c r="G31" s="120">
        <v>38207</v>
      </c>
    </row>
    <row r="32" spans="1:7" x14ac:dyDescent="0.25">
      <c r="A32" s="56"/>
      <c r="B32" s="58"/>
      <c r="C32" s="58" t="s">
        <v>43</v>
      </c>
      <c r="D32" s="58" t="s">
        <v>44</v>
      </c>
      <c r="E32" s="58"/>
      <c r="F32" s="58"/>
      <c r="G32" s="120">
        <v>0</v>
      </c>
    </row>
    <row r="33" spans="1:7" x14ac:dyDescent="0.25">
      <c r="A33" s="56"/>
      <c r="B33" s="58"/>
      <c r="C33" s="58" t="s">
        <v>43</v>
      </c>
      <c r="D33" s="58" t="s">
        <v>45</v>
      </c>
      <c r="E33" s="58"/>
      <c r="F33" s="58"/>
      <c r="G33" s="120">
        <v>10000</v>
      </c>
    </row>
    <row r="34" spans="1:7" x14ac:dyDescent="0.25">
      <c r="A34" s="53" t="s">
        <v>46</v>
      </c>
      <c r="B34" s="54"/>
      <c r="C34" s="54" t="s">
        <v>47</v>
      </c>
      <c r="D34" s="54"/>
      <c r="E34" s="54"/>
      <c r="F34" s="54"/>
      <c r="G34" s="173">
        <f>G37+G51+G36+G35</f>
        <v>35431004</v>
      </c>
    </row>
    <row r="35" spans="1:7" x14ac:dyDescent="0.25">
      <c r="A35" s="53"/>
      <c r="B35" s="54"/>
      <c r="C35" s="58" t="s">
        <v>255</v>
      </c>
      <c r="D35" s="58" t="s">
        <v>256</v>
      </c>
      <c r="E35" s="58"/>
      <c r="F35" s="58"/>
      <c r="G35" s="174">
        <v>0</v>
      </c>
    </row>
    <row r="36" spans="1:7" x14ac:dyDescent="0.25">
      <c r="A36" s="53"/>
      <c r="B36" s="54"/>
      <c r="C36" s="58" t="s">
        <v>226</v>
      </c>
      <c r="D36" s="58" t="s">
        <v>227</v>
      </c>
      <c r="E36" s="58"/>
      <c r="F36" s="58"/>
      <c r="G36" s="120">
        <v>13362901</v>
      </c>
    </row>
    <row r="37" spans="1:7" x14ac:dyDescent="0.25">
      <c r="A37" s="56"/>
      <c r="B37" s="58"/>
      <c r="C37" s="58" t="s">
        <v>49</v>
      </c>
      <c r="D37" s="58" t="s">
        <v>50</v>
      </c>
      <c r="E37" s="58"/>
      <c r="F37" s="58"/>
      <c r="G37" s="174">
        <f>G38+G39+G48+G50</f>
        <v>3328000</v>
      </c>
    </row>
    <row r="38" spans="1:7" x14ac:dyDescent="0.25">
      <c r="A38" s="56"/>
      <c r="B38" s="58"/>
      <c r="C38" s="58"/>
      <c r="D38" s="58"/>
      <c r="E38" s="58" t="s">
        <v>51</v>
      </c>
      <c r="F38" s="58"/>
      <c r="G38" s="120">
        <v>253000</v>
      </c>
    </row>
    <row r="39" spans="1:7" x14ac:dyDescent="0.25">
      <c r="A39" s="56"/>
      <c r="B39" s="58"/>
      <c r="C39" s="58"/>
      <c r="D39" s="58"/>
      <c r="E39" s="58" t="s">
        <v>52</v>
      </c>
      <c r="F39" s="57"/>
      <c r="G39" s="174">
        <f>G40+G41+G42+G44+G45+G46+G47+G49+G43</f>
        <v>2775000</v>
      </c>
    </row>
    <row r="40" spans="1:7" x14ac:dyDescent="0.25">
      <c r="A40" s="56"/>
      <c r="B40" s="58"/>
      <c r="C40" s="58"/>
      <c r="D40" s="58"/>
      <c r="E40" s="58" t="s">
        <v>53</v>
      </c>
      <c r="F40" s="58"/>
      <c r="G40" s="120">
        <v>600000</v>
      </c>
    </row>
    <row r="41" spans="1:7" x14ac:dyDescent="0.25">
      <c r="A41" s="56"/>
      <c r="B41" s="58"/>
      <c r="C41" s="58"/>
      <c r="D41" s="58"/>
      <c r="E41" s="58" t="s">
        <v>54</v>
      </c>
      <c r="F41" s="58"/>
      <c r="G41" s="120">
        <v>600000</v>
      </c>
    </row>
    <row r="42" spans="1:7" x14ac:dyDescent="0.25">
      <c r="A42" s="56"/>
      <c r="B42" s="58"/>
      <c r="C42" s="58"/>
      <c r="D42" s="58"/>
      <c r="E42" s="58" t="s">
        <v>55</v>
      </c>
      <c r="F42" s="58"/>
      <c r="G42" s="120">
        <v>600000</v>
      </c>
    </row>
    <row r="43" spans="1:7" x14ac:dyDescent="0.25">
      <c r="A43" s="56"/>
      <c r="B43" s="58"/>
      <c r="C43" s="58"/>
      <c r="D43" s="58"/>
      <c r="E43" s="58" t="s">
        <v>445</v>
      </c>
      <c r="F43" s="58"/>
      <c r="G43" s="120">
        <v>300000</v>
      </c>
    </row>
    <row r="44" spans="1:7" x14ac:dyDescent="0.25">
      <c r="A44" s="56"/>
      <c r="B44" s="58"/>
      <c r="C44" s="58"/>
      <c r="D44" s="58"/>
      <c r="E44" s="58" t="s">
        <v>56</v>
      </c>
      <c r="F44" s="58"/>
      <c r="G44" s="120">
        <v>200000</v>
      </c>
    </row>
    <row r="45" spans="1:7" x14ac:dyDescent="0.25">
      <c r="A45" s="56"/>
      <c r="B45" s="58"/>
      <c r="C45" s="58"/>
      <c r="D45" s="58"/>
      <c r="E45" s="58" t="s">
        <v>57</v>
      </c>
      <c r="F45" s="58"/>
      <c r="G45" s="120">
        <v>0</v>
      </c>
    </row>
    <row r="46" spans="1:7" x14ac:dyDescent="0.25">
      <c r="A46" s="56"/>
      <c r="B46" s="58"/>
      <c r="C46" s="58"/>
      <c r="D46" s="58"/>
      <c r="E46" s="58" t="s">
        <v>243</v>
      </c>
      <c r="F46" s="58"/>
      <c r="G46" s="120">
        <v>10000</v>
      </c>
    </row>
    <row r="47" spans="1:7" x14ac:dyDescent="0.25">
      <c r="A47" s="56"/>
      <c r="B47" s="58"/>
      <c r="C47" s="58"/>
      <c r="D47" s="58"/>
      <c r="E47" s="58" t="s">
        <v>228</v>
      </c>
      <c r="F47" s="58"/>
      <c r="G47" s="120">
        <v>400000</v>
      </c>
    </row>
    <row r="48" spans="1:7" x14ac:dyDescent="0.25">
      <c r="A48" s="56"/>
      <c r="B48" s="58"/>
      <c r="C48" s="58"/>
      <c r="D48" s="58"/>
      <c r="E48" s="58" t="s">
        <v>229</v>
      </c>
      <c r="F48" s="58"/>
      <c r="G48" s="120">
        <v>300000</v>
      </c>
    </row>
    <row r="49" spans="1:7" x14ac:dyDescent="0.25">
      <c r="A49" s="56"/>
      <c r="B49" s="58"/>
      <c r="C49" s="58"/>
      <c r="D49" s="58"/>
      <c r="E49" s="58" t="s">
        <v>244</v>
      </c>
      <c r="F49" s="58"/>
      <c r="G49" s="120">
        <v>65000</v>
      </c>
    </row>
    <row r="50" spans="1:7" x14ac:dyDescent="0.25">
      <c r="A50" s="56"/>
      <c r="B50" s="58"/>
      <c r="C50" s="58"/>
      <c r="D50" s="58"/>
      <c r="E50" s="58" t="s">
        <v>254</v>
      </c>
      <c r="F50" s="58"/>
      <c r="G50" s="120">
        <v>0</v>
      </c>
    </row>
    <row r="51" spans="1:7" x14ac:dyDescent="0.25">
      <c r="A51" s="56"/>
      <c r="B51" s="58"/>
      <c r="C51" s="58" t="s">
        <v>58</v>
      </c>
      <c r="D51" s="58" t="s">
        <v>59</v>
      </c>
      <c r="E51" s="58"/>
      <c r="F51" s="58"/>
      <c r="G51" s="118">
        <f t="shared" ref="G51" si="1">G52</f>
        <v>18740103</v>
      </c>
    </row>
    <row r="52" spans="1:7" x14ac:dyDescent="0.25">
      <c r="A52" s="56"/>
      <c r="B52" s="58"/>
      <c r="C52" s="58"/>
      <c r="D52" s="58"/>
      <c r="E52" s="58" t="s">
        <v>60</v>
      </c>
      <c r="F52" s="58"/>
      <c r="G52" s="120">
        <v>18740103</v>
      </c>
    </row>
    <row r="53" spans="1:7" x14ac:dyDescent="0.25">
      <c r="A53" s="67" t="s">
        <v>61</v>
      </c>
      <c r="B53" s="58"/>
      <c r="C53" s="68" t="s">
        <v>62</v>
      </c>
      <c r="D53" s="58"/>
      <c r="E53" s="58"/>
      <c r="F53" s="58"/>
      <c r="G53" s="173">
        <f>G55+G54</f>
        <v>1270000</v>
      </c>
    </row>
    <row r="54" spans="1:7" x14ac:dyDescent="0.25">
      <c r="A54" s="56"/>
      <c r="B54" s="57"/>
      <c r="C54" s="65" t="s">
        <v>83</v>
      </c>
      <c r="D54" s="69"/>
      <c r="E54" s="58" t="s">
        <v>429</v>
      </c>
      <c r="F54" s="58"/>
      <c r="G54" s="120">
        <v>1000000</v>
      </c>
    </row>
    <row r="55" spans="1:7" x14ac:dyDescent="0.25">
      <c r="A55" s="56"/>
      <c r="B55" s="57"/>
      <c r="C55" s="65" t="s">
        <v>64</v>
      </c>
      <c r="D55" s="69"/>
      <c r="E55" s="58" t="s">
        <v>65</v>
      </c>
      <c r="F55" s="58"/>
      <c r="G55" s="120">
        <v>270000</v>
      </c>
    </row>
    <row r="56" spans="1:7" x14ac:dyDescent="0.25">
      <c r="A56" s="75" t="s">
        <v>71</v>
      </c>
      <c r="B56" s="76"/>
      <c r="C56" s="76"/>
      <c r="D56" s="76"/>
      <c r="E56" s="76"/>
      <c r="F56" s="77"/>
      <c r="G56" s="175">
        <f t="shared" ref="G56" si="2">G57</f>
        <v>2180000</v>
      </c>
    </row>
    <row r="57" spans="1:7" x14ac:dyDescent="0.25">
      <c r="A57" s="53" t="s">
        <v>14</v>
      </c>
      <c r="B57" s="54"/>
      <c r="C57" s="54" t="s">
        <v>15</v>
      </c>
      <c r="D57" s="54"/>
      <c r="E57" s="54"/>
      <c r="F57" s="58"/>
      <c r="G57" s="173">
        <f>G61+G68+G58</f>
        <v>2180000</v>
      </c>
    </row>
    <row r="58" spans="1:7" x14ac:dyDescent="0.25">
      <c r="A58" s="53"/>
      <c r="B58" s="54" t="s">
        <v>16</v>
      </c>
      <c r="C58" s="54"/>
      <c r="D58" s="54" t="s">
        <v>17</v>
      </c>
      <c r="E58" s="62"/>
      <c r="F58" s="58"/>
      <c r="G58" s="173">
        <f>G59+G60</f>
        <v>70000</v>
      </c>
    </row>
    <row r="59" spans="1:7" x14ac:dyDescent="0.25">
      <c r="A59" s="53"/>
      <c r="B59" s="54"/>
      <c r="C59" s="58" t="s">
        <v>18</v>
      </c>
      <c r="D59" s="58" t="s">
        <v>19</v>
      </c>
      <c r="E59" s="62"/>
      <c r="F59" s="58"/>
      <c r="G59" s="174">
        <v>30000</v>
      </c>
    </row>
    <row r="60" spans="1:7" x14ac:dyDescent="0.25">
      <c r="A60" s="53"/>
      <c r="B60" s="58"/>
      <c r="C60" s="58" t="s">
        <v>20</v>
      </c>
      <c r="D60" s="58" t="s">
        <v>21</v>
      </c>
      <c r="E60" s="58"/>
      <c r="F60" s="58"/>
      <c r="G60" s="174">
        <v>40000</v>
      </c>
    </row>
    <row r="61" spans="1:7" x14ac:dyDescent="0.25">
      <c r="A61" s="56"/>
      <c r="B61" s="54" t="s">
        <v>27</v>
      </c>
      <c r="C61" s="54"/>
      <c r="D61" s="54" t="s">
        <v>28</v>
      </c>
      <c r="E61" s="54"/>
      <c r="F61" s="58"/>
      <c r="G61" s="173">
        <f>G62+G65+G66</f>
        <v>1760000</v>
      </c>
    </row>
    <row r="62" spans="1:7" x14ac:dyDescent="0.25">
      <c r="A62" s="56"/>
      <c r="B62" s="58"/>
      <c r="C62" s="58" t="s">
        <v>29</v>
      </c>
      <c r="D62" s="58" t="s">
        <v>30</v>
      </c>
      <c r="E62" s="58"/>
      <c r="F62" s="58"/>
      <c r="G62" s="174">
        <f>G63+G64</f>
        <v>60000</v>
      </c>
    </row>
    <row r="63" spans="1:7" x14ac:dyDescent="0.25">
      <c r="A63" s="56"/>
      <c r="B63" s="58"/>
      <c r="C63" s="58"/>
      <c r="D63" s="58"/>
      <c r="E63" s="58" t="s">
        <v>31</v>
      </c>
      <c r="F63" s="58"/>
      <c r="G63" s="120">
        <v>20000</v>
      </c>
    </row>
    <row r="64" spans="1:7" x14ac:dyDescent="0.25">
      <c r="A64" s="56"/>
      <c r="B64" s="58"/>
      <c r="C64" s="58"/>
      <c r="D64" s="58"/>
      <c r="E64" s="58" t="s">
        <v>33</v>
      </c>
      <c r="F64" s="58"/>
      <c r="G64" s="120">
        <v>40000</v>
      </c>
    </row>
    <row r="65" spans="1:7" x14ac:dyDescent="0.25">
      <c r="A65" s="56"/>
      <c r="B65" s="58"/>
      <c r="C65" s="58" t="s">
        <v>34</v>
      </c>
      <c r="D65" s="58" t="s">
        <v>35</v>
      </c>
      <c r="E65" s="58"/>
      <c r="F65" s="58"/>
      <c r="G65" s="120">
        <v>200000</v>
      </c>
    </row>
    <row r="66" spans="1:7" x14ac:dyDescent="0.25">
      <c r="A66" s="56"/>
      <c r="B66" s="58"/>
      <c r="C66" s="58" t="s">
        <v>36</v>
      </c>
      <c r="D66" s="58" t="s">
        <v>37</v>
      </c>
      <c r="E66" s="58"/>
      <c r="F66" s="58"/>
      <c r="G66" s="174">
        <f>SUM(G67:G67)</f>
        <v>1500000</v>
      </c>
    </row>
    <row r="67" spans="1:7" x14ac:dyDescent="0.25">
      <c r="A67" s="56"/>
      <c r="B67" s="58"/>
      <c r="C67" s="58"/>
      <c r="D67" s="58"/>
      <c r="E67" s="58" t="s">
        <v>72</v>
      </c>
      <c r="F67" s="58"/>
      <c r="G67" s="120">
        <v>1500000</v>
      </c>
    </row>
    <row r="68" spans="1:7" x14ac:dyDescent="0.25">
      <c r="A68" s="56"/>
      <c r="B68" s="54" t="s">
        <v>39</v>
      </c>
      <c r="C68" s="54"/>
      <c r="D68" s="54" t="s">
        <v>40</v>
      </c>
      <c r="E68" s="54"/>
      <c r="F68" s="58"/>
      <c r="G68" s="173">
        <f>G69</f>
        <v>350000</v>
      </c>
    </row>
    <row r="69" spans="1:7" x14ac:dyDescent="0.25">
      <c r="A69" s="56"/>
      <c r="B69" s="58"/>
      <c r="C69" s="71" t="s">
        <v>41</v>
      </c>
      <c r="D69" s="71" t="s">
        <v>42</v>
      </c>
      <c r="E69" s="71"/>
      <c r="F69" s="71"/>
      <c r="G69" s="120">
        <v>350000</v>
      </c>
    </row>
    <row r="70" spans="1:7" x14ac:dyDescent="0.25">
      <c r="A70" s="78" t="s">
        <v>219</v>
      </c>
      <c r="B70" s="79"/>
      <c r="C70" s="79"/>
      <c r="D70" s="79"/>
      <c r="E70" s="80"/>
      <c r="F70" s="81"/>
      <c r="G70" s="176">
        <f>G73</f>
        <v>3353918</v>
      </c>
    </row>
    <row r="71" spans="1:7" x14ac:dyDescent="0.25">
      <c r="A71" s="53" t="s">
        <v>46</v>
      </c>
      <c r="B71" s="54"/>
      <c r="C71" s="54" t="s">
        <v>47</v>
      </c>
      <c r="D71" s="54"/>
      <c r="E71" s="54"/>
      <c r="F71" s="386"/>
      <c r="G71" s="118">
        <v>0</v>
      </c>
    </row>
    <row r="72" spans="1:7" x14ac:dyDescent="0.25">
      <c r="A72" s="53"/>
      <c r="B72" s="54"/>
      <c r="C72" s="58" t="s">
        <v>255</v>
      </c>
      <c r="D72" s="58" t="s">
        <v>256</v>
      </c>
      <c r="E72" s="58"/>
      <c r="F72" s="386"/>
      <c r="G72" s="118">
        <v>0</v>
      </c>
    </row>
    <row r="73" spans="1:7" x14ac:dyDescent="0.25">
      <c r="A73" s="53" t="s">
        <v>66</v>
      </c>
      <c r="B73" s="58"/>
      <c r="C73" s="82" t="s">
        <v>67</v>
      </c>
      <c r="D73" s="54"/>
      <c r="E73" s="54"/>
      <c r="F73" s="54"/>
      <c r="G73" s="173">
        <f>G74+G75</f>
        <v>3353918</v>
      </c>
    </row>
    <row r="74" spans="1:7" x14ac:dyDescent="0.25">
      <c r="A74" s="53"/>
      <c r="B74" s="58"/>
      <c r="C74" s="54" t="s">
        <v>68</v>
      </c>
      <c r="D74" s="54"/>
      <c r="E74" s="58" t="s">
        <v>69</v>
      </c>
      <c r="F74" s="54"/>
      <c r="G74" s="120">
        <v>3353918</v>
      </c>
    </row>
    <row r="75" spans="1:7" x14ac:dyDescent="0.25">
      <c r="A75" s="53"/>
      <c r="B75" s="58"/>
      <c r="C75" s="54"/>
      <c r="D75" s="54"/>
      <c r="E75" s="58" t="s">
        <v>70</v>
      </c>
      <c r="F75" s="54"/>
      <c r="G75" s="120">
        <v>0</v>
      </c>
    </row>
    <row r="76" spans="1:7" x14ac:dyDescent="0.25">
      <c r="A76" s="471" t="s">
        <v>124</v>
      </c>
      <c r="B76" s="472"/>
      <c r="C76" s="472"/>
      <c r="D76" s="472"/>
      <c r="E76" s="472"/>
      <c r="F76" s="473"/>
      <c r="G76" s="176">
        <f>G77</f>
        <v>88759106</v>
      </c>
    </row>
    <row r="77" spans="1:7" x14ac:dyDescent="0.25">
      <c r="A77" s="83" t="s">
        <v>46</v>
      </c>
      <c r="B77" s="84"/>
      <c r="C77" s="85" t="s">
        <v>125</v>
      </c>
      <c r="D77" s="85"/>
      <c r="E77" s="84"/>
      <c r="F77" s="85"/>
      <c r="G77" s="118">
        <f>G78+G81+G82+G83+G79+G84+G80</f>
        <v>88759106</v>
      </c>
    </row>
    <row r="78" spans="1:7" x14ac:dyDescent="0.25">
      <c r="A78" s="83"/>
      <c r="B78" s="84"/>
      <c r="C78" s="84" t="s">
        <v>48</v>
      </c>
      <c r="D78" s="469" t="s">
        <v>126</v>
      </c>
      <c r="E78" s="470"/>
      <c r="F78" s="84"/>
      <c r="G78" s="120">
        <v>28383000</v>
      </c>
    </row>
    <row r="79" spans="1:7" x14ac:dyDescent="0.25">
      <c r="A79" s="83"/>
      <c r="B79" s="84"/>
      <c r="C79" s="84"/>
      <c r="D79" s="84" t="s">
        <v>245</v>
      </c>
      <c r="E79" s="84"/>
      <c r="F79" s="84"/>
      <c r="G79" s="120">
        <v>600000</v>
      </c>
    </row>
    <row r="80" spans="1:7" x14ac:dyDescent="0.25">
      <c r="A80" s="83"/>
      <c r="B80" s="84"/>
      <c r="C80" s="84"/>
      <c r="D80" s="84" t="s">
        <v>432</v>
      </c>
      <c r="E80" s="84"/>
      <c r="F80" s="84"/>
      <c r="G80" s="120">
        <v>53028</v>
      </c>
    </row>
    <row r="81" spans="1:7" x14ac:dyDescent="0.25">
      <c r="A81" s="83"/>
      <c r="B81" s="84"/>
      <c r="C81" s="85"/>
      <c r="D81" s="84" t="s">
        <v>127</v>
      </c>
      <c r="E81" s="84"/>
      <c r="F81" s="85"/>
      <c r="G81" s="120">
        <v>2298057</v>
      </c>
    </row>
    <row r="82" spans="1:7" x14ac:dyDescent="0.25">
      <c r="A82" s="56"/>
      <c r="B82" s="58"/>
      <c r="C82" s="58"/>
      <c r="D82" s="84" t="s">
        <v>128</v>
      </c>
      <c r="E82" s="58"/>
      <c r="F82" s="58"/>
      <c r="G82" s="120">
        <v>55613021</v>
      </c>
    </row>
    <row r="83" spans="1:7" x14ac:dyDescent="0.25">
      <c r="A83" s="56"/>
      <c r="B83" s="58"/>
      <c r="C83" s="86"/>
      <c r="D83" s="87" t="s">
        <v>233</v>
      </c>
      <c r="E83" s="86"/>
      <c r="F83" s="86"/>
      <c r="G83" s="120">
        <v>300000</v>
      </c>
    </row>
    <row r="84" spans="1:7" x14ac:dyDescent="0.25">
      <c r="A84" s="56"/>
      <c r="B84" s="58"/>
      <c r="C84" s="86"/>
      <c r="D84" s="87" t="s">
        <v>248</v>
      </c>
      <c r="E84" s="86"/>
      <c r="F84" s="86"/>
      <c r="G84" s="120">
        <v>1512000</v>
      </c>
    </row>
    <row r="85" spans="1:7" x14ac:dyDescent="0.25">
      <c r="A85" s="75" t="s">
        <v>73</v>
      </c>
      <c r="B85" s="88"/>
      <c r="C85" s="89"/>
      <c r="D85" s="90"/>
      <c r="E85" s="89"/>
      <c r="F85" s="91">
        <v>2</v>
      </c>
      <c r="G85" s="175">
        <f t="shared" ref="G85" si="3">G86+G90+G92</f>
        <v>3725860</v>
      </c>
    </row>
    <row r="86" spans="1:7" x14ac:dyDescent="0.25">
      <c r="A86" s="53" t="s">
        <v>5</v>
      </c>
      <c r="B86" s="54"/>
      <c r="C86" s="54" t="s">
        <v>6</v>
      </c>
      <c r="D86" s="54"/>
      <c r="E86" s="54"/>
      <c r="F86" s="58"/>
      <c r="G86" s="173">
        <f>G87</f>
        <v>3468400</v>
      </c>
    </row>
    <row r="87" spans="1:7" x14ac:dyDescent="0.25">
      <c r="A87" s="56"/>
      <c r="B87" s="58" t="s">
        <v>74</v>
      </c>
      <c r="C87" s="58"/>
      <c r="D87" s="58" t="s">
        <v>75</v>
      </c>
      <c r="E87" s="58"/>
      <c r="F87" s="57"/>
      <c r="G87" s="174">
        <f t="shared" ref="G87" si="4">G88+G89</f>
        <v>3468400</v>
      </c>
    </row>
    <row r="88" spans="1:7" x14ac:dyDescent="0.25">
      <c r="A88" s="92"/>
      <c r="B88" s="58"/>
      <c r="C88" s="58" t="s">
        <v>76</v>
      </c>
      <c r="D88" s="58" t="s">
        <v>77</v>
      </c>
      <c r="E88" s="58"/>
      <c r="F88" s="63"/>
      <c r="G88" s="177">
        <v>3201600</v>
      </c>
    </row>
    <row r="89" spans="1:7" x14ac:dyDescent="0.25">
      <c r="A89" s="92"/>
      <c r="B89" s="58"/>
      <c r="C89" s="58" t="s">
        <v>78</v>
      </c>
      <c r="D89" s="58" t="s">
        <v>79</v>
      </c>
      <c r="E89" s="58"/>
      <c r="F89" s="63"/>
      <c r="G89" s="177">
        <v>266800</v>
      </c>
    </row>
    <row r="90" spans="1:7" x14ac:dyDescent="0.25">
      <c r="A90" s="53" t="s">
        <v>11</v>
      </c>
      <c r="B90" s="54"/>
      <c r="C90" s="54" t="s">
        <v>12</v>
      </c>
      <c r="D90" s="59"/>
      <c r="E90" s="59"/>
      <c r="F90" s="60"/>
      <c r="G90" s="173">
        <f>G91</f>
        <v>193960</v>
      </c>
    </row>
    <row r="91" spans="1:7" x14ac:dyDescent="0.25">
      <c r="A91" s="56"/>
      <c r="B91" s="58"/>
      <c r="C91" s="58"/>
      <c r="D91" s="58" t="s">
        <v>13</v>
      </c>
      <c r="E91" s="58"/>
      <c r="F91" s="58"/>
      <c r="G91" s="120">
        <v>193960</v>
      </c>
    </row>
    <row r="92" spans="1:7" x14ac:dyDescent="0.25">
      <c r="A92" s="53" t="s">
        <v>14</v>
      </c>
      <c r="B92" s="54"/>
      <c r="C92" s="54" t="s">
        <v>15</v>
      </c>
      <c r="D92" s="54"/>
      <c r="E92" s="58"/>
      <c r="F92" s="58"/>
      <c r="G92" s="118">
        <f t="shared" ref="G92" si="5">G93+G95</f>
        <v>63500</v>
      </c>
    </row>
    <row r="93" spans="1:7" x14ac:dyDescent="0.25">
      <c r="A93" s="56"/>
      <c r="B93" s="54" t="s">
        <v>16</v>
      </c>
      <c r="C93" s="54"/>
      <c r="D93" s="54" t="s">
        <v>17</v>
      </c>
      <c r="E93" s="62"/>
      <c r="F93" s="58"/>
      <c r="G93" s="118">
        <f t="shared" ref="G93" si="6">G94</f>
        <v>50000</v>
      </c>
    </row>
    <row r="94" spans="1:7" x14ac:dyDescent="0.25">
      <c r="A94" s="56"/>
      <c r="B94" s="54"/>
      <c r="C94" s="58" t="s">
        <v>20</v>
      </c>
      <c r="D94" s="58" t="s">
        <v>21</v>
      </c>
      <c r="E94" s="62"/>
      <c r="F94" s="58"/>
      <c r="G94" s="120">
        <v>50000</v>
      </c>
    </row>
    <row r="95" spans="1:7" x14ac:dyDescent="0.25">
      <c r="A95" s="56"/>
      <c r="B95" s="93" t="s">
        <v>39</v>
      </c>
      <c r="C95" s="94"/>
      <c r="D95" s="95" t="s">
        <v>40</v>
      </c>
      <c r="E95" s="54"/>
      <c r="F95" s="58"/>
      <c r="G95" s="118">
        <f t="shared" ref="G95" si="7">G96</f>
        <v>13500</v>
      </c>
    </row>
    <row r="96" spans="1:7" x14ac:dyDescent="0.25">
      <c r="A96" s="56"/>
      <c r="B96" s="70"/>
      <c r="C96" s="165" t="s">
        <v>41</v>
      </c>
      <c r="D96" s="166" t="s">
        <v>42</v>
      </c>
      <c r="E96" s="71"/>
      <c r="F96" s="58"/>
      <c r="G96" s="120">
        <v>13500</v>
      </c>
    </row>
    <row r="97" spans="1:7" x14ac:dyDescent="0.25">
      <c r="A97" s="75" t="s">
        <v>80</v>
      </c>
      <c r="B97" s="76"/>
      <c r="C97" s="76"/>
      <c r="D97" s="76"/>
      <c r="E97" s="76"/>
      <c r="F97" s="76"/>
      <c r="G97" s="175">
        <f>G98+G106</f>
        <v>6250000</v>
      </c>
    </row>
    <row r="98" spans="1:7" x14ac:dyDescent="0.25">
      <c r="A98" s="53" t="s">
        <v>14</v>
      </c>
      <c r="B98" s="54"/>
      <c r="C98" s="54" t="s">
        <v>15</v>
      </c>
      <c r="D98" s="54"/>
      <c r="E98" s="54"/>
      <c r="F98" s="58"/>
      <c r="G98" s="173">
        <f>G101+G104+G99</f>
        <v>1250000</v>
      </c>
    </row>
    <row r="99" spans="1:7" x14ac:dyDescent="0.25">
      <c r="A99" s="53"/>
      <c r="B99" s="54" t="s">
        <v>16</v>
      </c>
      <c r="C99" s="54"/>
      <c r="D99" s="54" t="s">
        <v>17</v>
      </c>
      <c r="E99" s="62"/>
      <c r="F99" s="58"/>
      <c r="G99" s="173">
        <f t="shared" ref="G99" si="8">G100</f>
        <v>200000</v>
      </c>
    </row>
    <row r="100" spans="1:7" x14ac:dyDescent="0.25">
      <c r="A100" s="53"/>
      <c r="B100" s="58"/>
      <c r="C100" s="58" t="s">
        <v>20</v>
      </c>
      <c r="D100" s="58" t="s">
        <v>21</v>
      </c>
      <c r="E100" s="58"/>
      <c r="F100" s="58"/>
      <c r="G100" s="174">
        <v>200000</v>
      </c>
    </row>
    <row r="101" spans="1:7" x14ac:dyDescent="0.25">
      <c r="A101" s="56"/>
      <c r="B101" s="54" t="s">
        <v>27</v>
      </c>
      <c r="C101" s="54"/>
      <c r="D101" s="54" t="s">
        <v>28</v>
      </c>
      <c r="E101" s="54"/>
      <c r="F101" s="54"/>
      <c r="G101" s="173">
        <f>G102+G103</f>
        <v>800000</v>
      </c>
    </row>
    <row r="102" spans="1:7" x14ac:dyDescent="0.25">
      <c r="A102" s="56"/>
      <c r="B102" s="58"/>
      <c r="C102" s="58" t="s">
        <v>34</v>
      </c>
      <c r="D102" s="58" t="s">
        <v>35</v>
      </c>
      <c r="E102" s="58"/>
      <c r="F102" s="63"/>
      <c r="G102" s="120">
        <v>400000</v>
      </c>
    </row>
    <row r="103" spans="1:7" x14ac:dyDescent="0.25">
      <c r="A103" s="56"/>
      <c r="B103" s="58"/>
      <c r="C103" s="58" t="s">
        <v>36</v>
      </c>
      <c r="D103" s="58" t="s">
        <v>81</v>
      </c>
      <c r="E103" s="58"/>
      <c r="F103" s="63"/>
      <c r="G103" s="120">
        <v>400000</v>
      </c>
    </row>
    <row r="104" spans="1:7" x14ac:dyDescent="0.25">
      <c r="A104" s="56"/>
      <c r="B104" s="93" t="s">
        <v>39</v>
      </c>
      <c r="C104" s="94"/>
      <c r="D104" s="95" t="s">
        <v>40</v>
      </c>
      <c r="E104" s="54"/>
      <c r="F104" s="62"/>
      <c r="G104" s="173">
        <f>G105</f>
        <v>250000</v>
      </c>
    </row>
    <row r="105" spans="1:7" x14ac:dyDescent="0.25">
      <c r="A105" s="56"/>
      <c r="B105" s="70"/>
      <c r="C105" s="165" t="s">
        <v>41</v>
      </c>
      <c r="D105" s="166" t="s">
        <v>42</v>
      </c>
      <c r="E105" s="71"/>
      <c r="F105" s="167"/>
      <c r="G105" s="120">
        <v>250000</v>
      </c>
    </row>
    <row r="106" spans="1:7" x14ac:dyDescent="0.25">
      <c r="A106" s="72" t="s">
        <v>104</v>
      </c>
      <c r="B106" s="65"/>
      <c r="C106" s="73"/>
      <c r="D106" s="94" t="s">
        <v>105</v>
      </c>
      <c r="E106" s="65"/>
      <c r="F106" s="65"/>
      <c r="G106" s="118">
        <f>G109+G107+G108</f>
        <v>5000000</v>
      </c>
    </row>
    <row r="107" spans="1:7" x14ac:dyDescent="0.25">
      <c r="A107" s="72"/>
      <c r="B107" s="65" t="s">
        <v>235</v>
      </c>
      <c r="C107" s="73"/>
      <c r="D107" s="65" t="s">
        <v>423</v>
      </c>
      <c r="E107" s="65"/>
      <c r="F107" s="65"/>
      <c r="G107" s="120">
        <v>1000000</v>
      </c>
    </row>
    <row r="108" spans="1:7" x14ac:dyDescent="0.25">
      <c r="A108" s="72"/>
      <c r="B108" s="65" t="s">
        <v>235</v>
      </c>
      <c r="C108" s="73"/>
      <c r="D108" s="65" t="s">
        <v>260</v>
      </c>
      <c r="E108" s="65"/>
      <c r="F108" s="65"/>
      <c r="G108" s="120">
        <v>1000000</v>
      </c>
    </row>
    <row r="109" spans="1:7" x14ac:dyDescent="0.25">
      <c r="A109" s="74"/>
      <c r="B109" s="65" t="s">
        <v>236</v>
      </c>
      <c r="C109" s="73"/>
      <c r="D109" s="73" t="s">
        <v>424</v>
      </c>
      <c r="E109" s="65"/>
      <c r="F109" s="65"/>
      <c r="G109" s="120">
        <v>3000000</v>
      </c>
    </row>
    <row r="110" spans="1:7" x14ac:dyDescent="0.25">
      <c r="A110" s="75" t="s">
        <v>82</v>
      </c>
      <c r="B110" s="88"/>
      <c r="C110" s="88"/>
      <c r="D110" s="88"/>
      <c r="E110" s="88"/>
      <c r="F110" s="88"/>
      <c r="G110" s="178">
        <f t="shared" ref="G110" si="9">G111</f>
        <v>381000</v>
      </c>
    </row>
    <row r="111" spans="1:7" x14ac:dyDescent="0.25">
      <c r="A111" s="53" t="s">
        <v>14</v>
      </c>
      <c r="B111" s="54"/>
      <c r="C111" s="54" t="s">
        <v>15</v>
      </c>
      <c r="D111" s="54"/>
      <c r="E111" s="54"/>
      <c r="F111" s="63"/>
      <c r="G111" s="173">
        <f>G112+G114</f>
        <v>381000</v>
      </c>
    </row>
    <row r="112" spans="1:7" x14ac:dyDescent="0.25">
      <c r="A112" s="56"/>
      <c r="B112" s="54" t="s">
        <v>36</v>
      </c>
      <c r="C112" s="54" t="s">
        <v>37</v>
      </c>
      <c r="D112" s="54"/>
      <c r="E112" s="54"/>
      <c r="F112" s="96"/>
      <c r="G112" s="173">
        <f>G113</f>
        <v>300000</v>
      </c>
    </row>
    <row r="113" spans="1:7" x14ac:dyDescent="0.25">
      <c r="A113" s="56"/>
      <c r="B113" s="58"/>
      <c r="C113" s="58"/>
      <c r="D113" s="58" t="s">
        <v>38</v>
      </c>
      <c r="E113" s="58"/>
      <c r="F113" s="96"/>
      <c r="G113" s="120">
        <v>300000</v>
      </c>
    </row>
    <row r="114" spans="1:7" x14ac:dyDescent="0.25">
      <c r="A114" s="56"/>
      <c r="B114" s="54" t="s">
        <v>39</v>
      </c>
      <c r="C114" s="54"/>
      <c r="D114" s="54" t="s">
        <v>40</v>
      </c>
      <c r="E114" s="54"/>
      <c r="F114" s="58"/>
      <c r="G114" s="173">
        <f>G115</f>
        <v>81000</v>
      </c>
    </row>
    <row r="115" spans="1:7" x14ac:dyDescent="0.25">
      <c r="A115" s="56"/>
      <c r="B115" s="58"/>
      <c r="C115" s="58" t="s">
        <v>41</v>
      </c>
      <c r="D115" s="58" t="s">
        <v>42</v>
      </c>
      <c r="E115" s="58"/>
      <c r="F115" s="58"/>
      <c r="G115" s="120">
        <v>81000</v>
      </c>
    </row>
    <row r="116" spans="1:7" x14ac:dyDescent="0.25">
      <c r="A116" s="103" t="s">
        <v>403</v>
      </c>
      <c r="B116" s="104"/>
      <c r="C116" s="104"/>
      <c r="D116" s="104"/>
      <c r="E116" s="104"/>
      <c r="F116" s="104"/>
      <c r="G116" s="176">
        <f>G117</f>
        <v>0</v>
      </c>
    </row>
    <row r="117" spans="1:7" x14ac:dyDescent="0.25">
      <c r="A117" s="72" t="s">
        <v>104</v>
      </c>
      <c r="B117" s="65"/>
      <c r="C117" s="73"/>
      <c r="D117" s="94" t="s">
        <v>105</v>
      </c>
      <c r="E117" s="65"/>
      <c r="F117" s="58"/>
      <c r="G117" s="120">
        <f>G118+G119</f>
        <v>0</v>
      </c>
    </row>
    <row r="118" spans="1:7" x14ac:dyDescent="0.25">
      <c r="A118" s="56"/>
      <c r="B118" s="58" t="s">
        <v>235</v>
      </c>
      <c r="C118" s="58"/>
      <c r="D118" s="58" t="s">
        <v>404</v>
      </c>
      <c r="E118" s="58"/>
      <c r="F118" s="58"/>
      <c r="G118" s="120">
        <v>0</v>
      </c>
    </row>
    <row r="119" spans="1:7" x14ac:dyDescent="0.25">
      <c r="A119" s="56"/>
      <c r="B119" s="65" t="s">
        <v>236</v>
      </c>
      <c r="C119" s="73"/>
      <c r="D119" s="73" t="s">
        <v>237</v>
      </c>
      <c r="E119" s="65"/>
      <c r="F119" s="58"/>
      <c r="G119" s="120">
        <v>0</v>
      </c>
    </row>
    <row r="120" spans="1:7" x14ac:dyDescent="0.25">
      <c r="A120" s="75" t="s">
        <v>84</v>
      </c>
      <c r="B120" s="88"/>
      <c r="C120" s="88"/>
      <c r="D120" s="88"/>
      <c r="E120" s="88"/>
      <c r="F120" s="88"/>
      <c r="G120" s="175">
        <f>SUM(G121)</f>
        <v>4020000</v>
      </c>
    </row>
    <row r="121" spans="1:7" x14ac:dyDescent="0.25">
      <c r="A121" s="53" t="s">
        <v>14</v>
      </c>
      <c r="B121" s="54"/>
      <c r="C121" s="54" t="s">
        <v>15</v>
      </c>
      <c r="D121" s="54"/>
      <c r="E121" s="54"/>
      <c r="F121" s="63"/>
      <c r="G121" s="118">
        <f>G122+G126</f>
        <v>4020000</v>
      </c>
    </row>
    <row r="122" spans="1:7" x14ac:dyDescent="0.25">
      <c r="A122" s="56"/>
      <c r="B122" s="54" t="s">
        <v>27</v>
      </c>
      <c r="C122" s="54"/>
      <c r="D122" s="54" t="s">
        <v>28</v>
      </c>
      <c r="E122" s="54"/>
      <c r="F122" s="63"/>
      <c r="G122" s="173">
        <f>G123+G125</f>
        <v>3150000</v>
      </c>
    </row>
    <row r="123" spans="1:7" x14ac:dyDescent="0.25">
      <c r="A123" s="56"/>
      <c r="B123" s="58"/>
      <c r="C123" s="58" t="s">
        <v>29</v>
      </c>
      <c r="D123" s="58" t="s">
        <v>30</v>
      </c>
      <c r="E123" s="58"/>
      <c r="F123" s="63"/>
      <c r="G123" s="179">
        <f t="shared" ref="G123" si="10">G124</f>
        <v>2600000</v>
      </c>
    </row>
    <row r="124" spans="1:7" x14ac:dyDescent="0.25">
      <c r="A124" s="56"/>
      <c r="B124" s="58"/>
      <c r="C124" s="58"/>
      <c r="D124" s="58"/>
      <c r="E124" s="58" t="s">
        <v>31</v>
      </c>
      <c r="F124" s="58"/>
      <c r="G124" s="120">
        <v>2600000</v>
      </c>
    </row>
    <row r="125" spans="1:7" x14ac:dyDescent="0.25">
      <c r="A125" s="56"/>
      <c r="B125" s="58"/>
      <c r="C125" s="58"/>
      <c r="D125" s="58" t="s">
        <v>35</v>
      </c>
      <c r="E125" s="58"/>
      <c r="F125" s="58"/>
      <c r="G125" s="120">
        <v>550000</v>
      </c>
    </row>
    <row r="126" spans="1:7" x14ac:dyDescent="0.25">
      <c r="A126" s="56"/>
      <c r="B126" s="54" t="s">
        <v>39</v>
      </c>
      <c r="C126" s="54"/>
      <c r="D126" s="54" t="s">
        <v>40</v>
      </c>
      <c r="E126" s="54"/>
      <c r="F126" s="58"/>
      <c r="G126" s="180">
        <f>G127</f>
        <v>870000</v>
      </c>
    </row>
    <row r="127" spans="1:7" x14ac:dyDescent="0.25">
      <c r="A127" s="56"/>
      <c r="B127" s="58"/>
      <c r="C127" s="58" t="s">
        <v>41</v>
      </c>
      <c r="D127" s="58" t="s">
        <v>42</v>
      </c>
      <c r="E127" s="58"/>
      <c r="F127" s="58"/>
      <c r="G127" s="120">
        <v>870000</v>
      </c>
    </row>
    <row r="128" spans="1:7" x14ac:dyDescent="0.25">
      <c r="A128" s="75" t="s">
        <v>85</v>
      </c>
      <c r="B128" s="88"/>
      <c r="C128" s="88"/>
      <c r="D128" s="88"/>
      <c r="E128" s="88"/>
      <c r="F128" s="97">
        <v>3</v>
      </c>
      <c r="G128" s="175">
        <f>G129+G136+G140+G156</f>
        <v>22722672</v>
      </c>
    </row>
    <row r="129" spans="1:7" x14ac:dyDescent="0.25">
      <c r="A129" s="53" t="s">
        <v>5</v>
      </c>
      <c r="B129" s="54"/>
      <c r="C129" s="54" t="s">
        <v>6</v>
      </c>
      <c r="D129" s="54"/>
      <c r="E129" s="54"/>
      <c r="F129" s="98"/>
      <c r="G129" s="66">
        <f>G130+G134</f>
        <v>10694400</v>
      </c>
    </row>
    <row r="130" spans="1:7" x14ac:dyDescent="0.25">
      <c r="A130" s="56"/>
      <c r="B130" s="54" t="s">
        <v>74</v>
      </c>
      <c r="C130" s="54"/>
      <c r="D130" s="54" t="s">
        <v>75</v>
      </c>
      <c r="E130" s="54"/>
      <c r="F130" s="58"/>
      <c r="G130" s="118">
        <f>SUM(G131:G133)</f>
        <v>10494400</v>
      </c>
    </row>
    <row r="131" spans="1:7" x14ac:dyDescent="0.25">
      <c r="A131" s="92"/>
      <c r="B131" s="58"/>
      <c r="C131" s="58" t="s">
        <v>76</v>
      </c>
      <c r="D131" s="58" t="s">
        <v>77</v>
      </c>
      <c r="E131" s="58"/>
      <c r="F131" s="58"/>
      <c r="G131" s="120">
        <v>9088000</v>
      </c>
    </row>
    <row r="132" spans="1:7" x14ac:dyDescent="0.25">
      <c r="A132" s="92"/>
      <c r="B132" s="58"/>
      <c r="C132" s="58" t="s">
        <v>78</v>
      </c>
      <c r="D132" s="58" t="s">
        <v>79</v>
      </c>
      <c r="E132" s="58"/>
      <c r="F132" s="58"/>
      <c r="G132" s="120">
        <v>1046400</v>
      </c>
    </row>
    <row r="133" spans="1:7" x14ac:dyDescent="0.25">
      <c r="A133" s="56"/>
      <c r="B133" s="58"/>
      <c r="C133" s="58" t="s">
        <v>89</v>
      </c>
      <c r="D133" s="58" t="s">
        <v>90</v>
      </c>
      <c r="E133" s="58"/>
      <c r="F133" s="58"/>
      <c r="G133" s="120">
        <v>360000</v>
      </c>
    </row>
    <row r="134" spans="1:7" s="214" customFormat="1" x14ac:dyDescent="0.25">
      <c r="A134" s="53"/>
      <c r="B134" s="54" t="s">
        <v>7</v>
      </c>
      <c r="C134" s="213"/>
      <c r="D134" s="213" t="s">
        <v>8</v>
      </c>
      <c r="E134" s="213"/>
      <c r="F134" s="54"/>
      <c r="G134" s="66">
        <f>G135</f>
        <v>200000</v>
      </c>
    </row>
    <row r="135" spans="1:7" x14ac:dyDescent="0.25">
      <c r="A135" s="56"/>
      <c r="B135" s="58"/>
      <c r="C135" s="65" t="s">
        <v>247</v>
      </c>
      <c r="D135" s="65" t="s">
        <v>257</v>
      </c>
      <c r="E135" s="215"/>
      <c r="F135" s="58"/>
      <c r="G135" s="120">
        <v>200000</v>
      </c>
    </row>
    <row r="136" spans="1:7" x14ac:dyDescent="0.25">
      <c r="A136" s="53" t="s">
        <v>11</v>
      </c>
      <c r="B136" s="54"/>
      <c r="C136" s="54" t="s">
        <v>12</v>
      </c>
      <c r="D136" s="59"/>
      <c r="E136" s="59"/>
      <c r="F136" s="58"/>
      <c r="G136" s="118">
        <f>G137+G139</f>
        <v>1438272</v>
      </c>
    </row>
    <row r="137" spans="1:7" x14ac:dyDescent="0.25">
      <c r="A137" s="56"/>
      <c r="B137" s="58"/>
      <c r="C137" s="58"/>
      <c r="D137" s="58" t="s">
        <v>13</v>
      </c>
      <c r="E137" s="58"/>
      <c r="F137" s="58"/>
      <c r="G137" s="120">
        <v>1384272</v>
      </c>
    </row>
    <row r="138" spans="1:7" x14ac:dyDescent="0.25">
      <c r="A138" s="56"/>
      <c r="B138" s="58"/>
      <c r="C138" s="58"/>
      <c r="D138" s="58" t="s">
        <v>258</v>
      </c>
      <c r="E138" s="58"/>
      <c r="F138" s="58"/>
      <c r="G138" s="120">
        <v>0</v>
      </c>
    </row>
    <row r="139" spans="1:7" x14ac:dyDescent="0.25">
      <c r="A139" s="56"/>
      <c r="B139" s="58"/>
      <c r="C139" s="58"/>
      <c r="D139" s="58" t="s">
        <v>91</v>
      </c>
      <c r="E139" s="58"/>
      <c r="F139" s="58"/>
      <c r="G139" s="120">
        <v>54000</v>
      </c>
    </row>
    <row r="140" spans="1:7" x14ac:dyDescent="0.25">
      <c r="A140" s="53" t="s">
        <v>14</v>
      </c>
      <c r="B140" s="54"/>
      <c r="C140" s="54" t="s">
        <v>15</v>
      </c>
      <c r="D140" s="54"/>
      <c r="E140" s="54"/>
      <c r="F140" s="58"/>
      <c r="G140" s="118">
        <f>G141+G147+G153+G144</f>
        <v>7790000</v>
      </c>
    </row>
    <row r="141" spans="1:7" x14ac:dyDescent="0.25">
      <c r="A141" s="56"/>
      <c r="B141" s="54" t="s">
        <v>16</v>
      </c>
      <c r="C141" s="54"/>
      <c r="D141" s="54" t="s">
        <v>17</v>
      </c>
      <c r="E141" s="62"/>
      <c r="F141" s="58"/>
      <c r="G141" s="118">
        <f>G143+G142</f>
        <v>1500000</v>
      </c>
    </row>
    <row r="142" spans="1:7" x14ac:dyDescent="0.25">
      <c r="A142" s="56"/>
      <c r="B142" s="54"/>
      <c r="C142" s="58" t="s">
        <v>18</v>
      </c>
      <c r="D142" s="58" t="s">
        <v>230</v>
      </c>
      <c r="E142" s="62"/>
      <c r="F142" s="58"/>
      <c r="G142" s="120">
        <v>300000</v>
      </c>
    </row>
    <row r="143" spans="1:7" x14ac:dyDescent="0.25">
      <c r="A143" s="56"/>
      <c r="B143" s="58"/>
      <c r="C143" s="58" t="s">
        <v>20</v>
      </c>
      <c r="D143" s="58" t="s">
        <v>21</v>
      </c>
      <c r="E143" s="58"/>
      <c r="F143" s="58"/>
      <c r="G143" s="120">
        <v>1200000</v>
      </c>
    </row>
    <row r="144" spans="1:7" x14ac:dyDescent="0.25">
      <c r="A144" s="56"/>
      <c r="B144" s="54" t="s">
        <v>22</v>
      </c>
      <c r="C144" s="54"/>
      <c r="D144" s="54" t="s">
        <v>23</v>
      </c>
      <c r="E144" s="54"/>
      <c r="F144" s="58"/>
      <c r="G144" s="118">
        <f t="shared" ref="G144:G145" si="11">G145</f>
        <v>60000</v>
      </c>
    </row>
    <row r="145" spans="1:7" x14ac:dyDescent="0.25">
      <c r="A145" s="56"/>
      <c r="B145" s="58"/>
      <c r="C145" s="58" t="s">
        <v>24</v>
      </c>
      <c r="D145" s="58" t="s">
        <v>25</v>
      </c>
      <c r="E145" s="58"/>
      <c r="F145" s="58"/>
      <c r="G145" s="120">
        <f t="shared" si="11"/>
        <v>60000</v>
      </c>
    </row>
    <row r="146" spans="1:7" x14ac:dyDescent="0.25">
      <c r="A146" s="56"/>
      <c r="B146" s="58"/>
      <c r="C146" s="58"/>
      <c r="D146" s="58"/>
      <c r="E146" s="58" t="s">
        <v>26</v>
      </c>
      <c r="F146" s="58"/>
      <c r="G146" s="120">
        <v>60000</v>
      </c>
    </row>
    <row r="147" spans="1:7" x14ac:dyDescent="0.25">
      <c r="A147" s="56"/>
      <c r="B147" s="54" t="s">
        <v>27</v>
      </c>
      <c r="C147" s="54"/>
      <c r="D147" s="54" t="s">
        <v>28</v>
      </c>
      <c r="E147" s="54"/>
      <c r="F147" s="58"/>
      <c r="G147" s="118">
        <f>G148+G151+G152</f>
        <v>5430000</v>
      </c>
    </row>
    <row r="148" spans="1:7" x14ac:dyDescent="0.25">
      <c r="A148" s="56"/>
      <c r="B148" s="58"/>
      <c r="C148" s="58" t="s">
        <v>29</v>
      </c>
      <c r="D148" s="58" t="s">
        <v>30</v>
      </c>
      <c r="E148" s="58"/>
      <c r="F148" s="58"/>
      <c r="G148" s="181">
        <f>SUM(G149:G150)</f>
        <v>230000</v>
      </c>
    </row>
    <row r="149" spans="1:7" x14ac:dyDescent="0.25">
      <c r="A149" s="56"/>
      <c r="B149" s="58"/>
      <c r="C149" s="58"/>
      <c r="D149" s="58"/>
      <c r="E149" s="58" t="s">
        <v>31</v>
      </c>
      <c r="F149" s="58"/>
      <c r="G149" s="120">
        <v>150000</v>
      </c>
    </row>
    <row r="150" spans="1:7" x14ac:dyDescent="0.25">
      <c r="A150" s="56"/>
      <c r="B150" s="58"/>
      <c r="C150" s="58"/>
      <c r="D150" s="58"/>
      <c r="E150" s="58" t="s">
        <v>33</v>
      </c>
      <c r="F150" s="58"/>
      <c r="G150" s="120">
        <v>80000</v>
      </c>
    </row>
    <row r="151" spans="1:7" x14ac:dyDescent="0.25">
      <c r="A151" s="56"/>
      <c r="B151" s="58"/>
      <c r="C151" s="58" t="s">
        <v>34</v>
      </c>
      <c r="D151" s="58" t="s">
        <v>35</v>
      </c>
      <c r="E151" s="58"/>
      <c r="F151" s="58"/>
      <c r="G151" s="120">
        <v>1600000</v>
      </c>
    </row>
    <row r="152" spans="1:7" x14ac:dyDescent="0.25">
      <c r="A152" s="56"/>
      <c r="B152" s="58"/>
      <c r="C152" s="58" t="s">
        <v>36</v>
      </c>
      <c r="D152" s="58" t="s">
        <v>37</v>
      </c>
      <c r="E152" s="58"/>
      <c r="F152" s="58"/>
      <c r="G152" s="120">
        <v>3600000</v>
      </c>
    </row>
    <row r="153" spans="1:7" x14ac:dyDescent="0.25">
      <c r="A153" s="56"/>
      <c r="B153" s="54" t="s">
        <v>39</v>
      </c>
      <c r="C153" s="54"/>
      <c r="D153" s="54" t="s">
        <v>40</v>
      </c>
      <c r="E153" s="54"/>
      <c r="F153" s="71"/>
      <c r="G153" s="182">
        <f>SUM(G154:G155)</f>
        <v>800000</v>
      </c>
    </row>
    <row r="154" spans="1:7" x14ac:dyDescent="0.25">
      <c r="A154" s="56"/>
      <c r="B154" s="58"/>
      <c r="C154" s="58" t="s">
        <v>41</v>
      </c>
      <c r="D154" s="58" t="s">
        <v>42</v>
      </c>
      <c r="E154" s="57"/>
      <c r="F154" s="65"/>
      <c r="G154" s="120">
        <v>750000</v>
      </c>
    </row>
    <row r="155" spans="1:7" x14ac:dyDescent="0.25">
      <c r="A155" s="99"/>
      <c r="B155" s="58"/>
      <c r="C155" s="71"/>
      <c r="D155" s="58" t="s">
        <v>86</v>
      </c>
      <c r="E155" s="57"/>
      <c r="F155" s="65"/>
      <c r="G155" s="120">
        <v>50000</v>
      </c>
    </row>
    <row r="156" spans="1:7" x14ac:dyDescent="0.25">
      <c r="A156" s="67" t="s">
        <v>61</v>
      </c>
      <c r="B156" s="58"/>
      <c r="C156" s="68" t="s">
        <v>62</v>
      </c>
      <c r="D156" s="58"/>
      <c r="E156" s="57"/>
      <c r="F156" s="65"/>
      <c r="G156" s="118">
        <f>G157+G160+G158+G159</f>
        <v>2800000</v>
      </c>
    </row>
    <row r="157" spans="1:7" x14ac:dyDescent="0.25">
      <c r="A157" s="56"/>
      <c r="B157" s="57"/>
      <c r="C157" s="65" t="s">
        <v>63</v>
      </c>
      <c r="D157" s="69"/>
      <c r="E157" s="57" t="s">
        <v>263</v>
      </c>
      <c r="F157" s="65"/>
      <c r="G157" s="120">
        <v>1000000</v>
      </c>
    </row>
    <row r="158" spans="1:7" x14ac:dyDescent="0.25">
      <c r="A158" s="56"/>
      <c r="B158" s="57"/>
      <c r="C158" s="65" t="s">
        <v>63</v>
      </c>
      <c r="D158" s="69"/>
      <c r="E158" s="57" t="s">
        <v>261</v>
      </c>
      <c r="F158" s="65"/>
      <c r="G158" s="120">
        <v>1000000</v>
      </c>
    </row>
    <row r="159" spans="1:7" x14ac:dyDescent="0.25">
      <c r="A159" s="56"/>
      <c r="B159" s="57"/>
      <c r="C159" s="65" t="s">
        <v>63</v>
      </c>
      <c r="D159" s="69"/>
      <c r="E159" s="57" t="s">
        <v>264</v>
      </c>
      <c r="F159" s="65"/>
      <c r="G159" s="120">
        <v>800000</v>
      </c>
    </row>
    <row r="160" spans="1:7" x14ac:dyDescent="0.25">
      <c r="A160" s="56"/>
      <c r="B160" s="57"/>
      <c r="C160" s="65" t="s">
        <v>64</v>
      </c>
      <c r="D160" s="69"/>
      <c r="E160" s="57" t="s">
        <v>65</v>
      </c>
      <c r="F160" s="65"/>
      <c r="G160" s="120">
        <v>0</v>
      </c>
    </row>
    <row r="161" spans="1:7" x14ac:dyDescent="0.25">
      <c r="A161" s="75" t="s">
        <v>246</v>
      </c>
      <c r="B161" s="89"/>
      <c r="C161" s="89"/>
      <c r="D161" s="89"/>
      <c r="E161" s="218"/>
      <c r="F161" s="219"/>
      <c r="G161" s="220">
        <f>G162</f>
        <v>1500000</v>
      </c>
    </row>
    <row r="162" spans="1:7" x14ac:dyDescent="0.25">
      <c r="A162" s="67" t="s">
        <v>104</v>
      </c>
      <c r="B162" s="58"/>
      <c r="C162" s="369" t="s">
        <v>105</v>
      </c>
      <c r="D162" s="65"/>
      <c r="E162" s="65"/>
      <c r="F162" s="65"/>
      <c r="G162" s="118">
        <f t="shared" ref="G162" si="12">G163</f>
        <v>1500000</v>
      </c>
    </row>
    <row r="163" spans="1:7" x14ac:dyDescent="0.25">
      <c r="A163" s="74"/>
      <c r="B163" s="102" t="s">
        <v>235</v>
      </c>
      <c r="C163" s="184"/>
      <c r="D163" s="73" t="s">
        <v>259</v>
      </c>
      <c r="E163" s="65"/>
      <c r="F163" s="65"/>
      <c r="G163" s="120">
        <v>1500000</v>
      </c>
    </row>
    <row r="164" spans="1:7" x14ac:dyDescent="0.25">
      <c r="A164" s="75" t="s">
        <v>87</v>
      </c>
      <c r="B164" s="89"/>
      <c r="C164" s="370"/>
      <c r="D164" s="371"/>
      <c r="E164" s="371"/>
      <c r="F164" s="160">
        <v>1</v>
      </c>
      <c r="G164" s="183">
        <f>G165</f>
        <v>100000</v>
      </c>
    </row>
    <row r="165" spans="1:7" x14ac:dyDescent="0.25">
      <c r="A165" s="53" t="s">
        <v>14</v>
      </c>
      <c r="B165" s="54"/>
      <c r="C165" s="54" t="s">
        <v>15</v>
      </c>
      <c r="D165" s="54"/>
      <c r="E165" s="54"/>
      <c r="F165" s="58"/>
      <c r="G165" s="118">
        <f>G166+G171+G177+G180+G169</f>
        <v>100000</v>
      </c>
    </row>
    <row r="166" spans="1:7" x14ac:dyDescent="0.25">
      <c r="A166" s="56"/>
      <c r="B166" s="54" t="s">
        <v>16</v>
      </c>
      <c r="C166" s="54"/>
      <c r="D166" s="54" t="s">
        <v>17</v>
      </c>
      <c r="E166" s="62"/>
      <c r="F166" s="58"/>
      <c r="G166" s="118">
        <f>G167+G168</f>
        <v>0</v>
      </c>
    </row>
    <row r="167" spans="1:7" x14ac:dyDescent="0.25">
      <c r="A167" s="56"/>
      <c r="B167" s="58"/>
      <c r="C167" s="58" t="s">
        <v>18</v>
      </c>
      <c r="D167" s="58" t="s">
        <v>19</v>
      </c>
      <c r="E167" s="63"/>
      <c r="F167" s="58"/>
      <c r="G167" s="120">
        <v>0</v>
      </c>
    </row>
    <row r="168" spans="1:7" x14ac:dyDescent="0.25">
      <c r="A168" s="56"/>
      <c r="B168" s="58"/>
      <c r="C168" s="58" t="s">
        <v>20</v>
      </c>
      <c r="D168" s="58" t="s">
        <v>21</v>
      </c>
      <c r="E168" s="58"/>
      <c r="F168" s="58"/>
      <c r="G168" s="120">
        <v>0</v>
      </c>
    </row>
    <row r="169" spans="1:7" x14ac:dyDescent="0.25">
      <c r="A169" s="56"/>
      <c r="B169" s="54" t="s">
        <v>22</v>
      </c>
      <c r="C169" s="54"/>
      <c r="D169" s="54" t="s">
        <v>23</v>
      </c>
      <c r="E169" s="54"/>
      <c r="F169" s="58"/>
      <c r="G169" s="118">
        <v>50000</v>
      </c>
    </row>
    <row r="170" spans="1:7" x14ac:dyDescent="0.25">
      <c r="A170" s="56"/>
      <c r="B170" s="58"/>
      <c r="C170" s="58"/>
      <c r="D170" s="58"/>
      <c r="E170" s="58" t="s">
        <v>26</v>
      </c>
      <c r="F170" s="58"/>
      <c r="G170" s="120">
        <v>50000</v>
      </c>
    </row>
    <row r="171" spans="1:7" x14ac:dyDescent="0.25">
      <c r="A171" s="56"/>
      <c r="B171" s="54" t="s">
        <v>27</v>
      </c>
      <c r="C171" s="54"/>
      <c r="D171" s="54" t="s">
        <v>28</v>
      </c>
      <c r="E171" s="54"/>
      <c r="F171" s="58"/>
      <c r="G171" s="118">
        <f>G174+G175+G173</f>
        <v>30000</v>
      </c>
    </row>
    <row r="172" spans="1:7" x14ac:dyDescent="0.25">
      <c r="A172" s="56"/>
      <c r="B172" s="54"/>
      <c r="C172" s="58" t="s">
        <v>29</v>
      </c>
      <c r="D172" s="58" t="s">
        <v>30</v>
      </c>
      <c r="E172" s="54"/>
      <c r="F172" s="58"/>
      <c r="G172" s="120">
        <f>SUM(G173)</f>
        <v>30000</v>
      </c>
    </row>
    <row r="173" spans="1:7" x14ac:dyDescent="0.25">
      <c r="A173" s="56"/>
      <c r="B173" s="54"/>
      <c r="C173" s="58"/>
      <c r="D173" s="58" t="s">
        <v>92</v>
      </c>
      <c r="E173" s="54"/>
      <c r="F173" s="58"/>
      <c r="G173" s="120">
        <v>30000</v>
      </c>
    </row>
    <row r="174" spans="1:7" x14ac:dyDescent="0.25">
      <c r="A174" s="56"/>
      <c r="B174" s="58"/>
      <c r="C174" s="58" t="s">
        <v>34</v>
      </c>
      <c r="D174" s="58" t="s">
        <v>35</v>
      </c>
      <c r="E174" s="58"/>
      <c r="F174" s="58"/>
      <c r="G174" s="120">
        <v>0</v>
      </c>
    </row>
    <row r="175" spans="1:7" x14ac:dyDescent="0.25">
      <c r="A175" s="56"/>
      <c r="B175" s="58"/>
      <c r="C175" s="58" t="s">
        <v>36</v>
      </c>
      <c r="D175" s="58" t="s">
        <v>37</v>
      </c>
      <c r="E175" s="58"/>
      <c r="F175" s="58"/>
      <c r="G175" s="120">
        <f>SUM(G176:G176)</f>
        <v>0</v>
      </c>
    </row>
    <row r="176" spans="1:7" x14ac:dyDescent="0.25">
      <c r="A176" s="56"/>
      <c r="B176" s="58"/>
      <c r="C176" s="58"/>
      <c r="D176" s="58"/>
      <c r="E176" s="58" t="s">
        <v>38</v>
      </c>
      <c r="F176" s="58"/>
      <c r="G176" s="120">
        <v>0</v>
      </c>
    </row>
    <row r="177" spans="1:7" x14ac:dyDescent="0.25">
      <c r="A177" s="56"/>
      <c r="B177" s="54" t="s">
        <v>93</v>
      </c>
      <c r="C177" s="54"/>
      <c r="D177" s="54" t="s">
        <v>94</v>
      </c>
      <c r="E177" s="54"/>
      <c r="F177" s="58"/>
      <c r="G177" s="118">
        <f>G178</f>
        <v>0</v>
      </c>
    </row>
    <row r="178" spans="1:7" x14ac:dyDescent="0.25">
      <c r="A178" s="56"/>
      <c r="B178" s="58"/>
      <c r="C178" s="58" t="s">
        <v>95</v>
      </c>
      <c r="D178" s="58" t="s">
        <v>96</v>
      </c>
      <c r="E178" s="58"/>
      <c r="F178" s="58"/>
      <c r="G178" s="120">
        <v>0</v>
      </c>
    </row>
    <row r="179" spans="1:7" x14ac:dyDescent="0.25">
      <c r="A179" s="56"/>
      <c r="B179" s="58"/>
      <c r="C179" s="58"/>
      <c r="D179" s="58"/>
      <c r="E179" s="58" t="s">
        <v>97</v>
      </c>
      <c r="F179" s="58"/>
      <c r="G179" s="120">
        <v>0</v>
      </c>
    </row>
    <row r="180" spans="1:7" x14ac:dyDescent="0.25">
      <c r="A180" s="56"/>
      <c r="B180" s="54" t="s">
        <v>39</v>
      </c>
      <c r="C180" s="54"/>
      <c r="D180" s="54" t="s">
        <v>40</v>
      </c>
      <c r="E180" s="54"/>
      <c r="F180" s="58"/>
      <c r="G180" s="118">
        <f>G181+G182+G183</f>
        <v>20000</v>
      </c>
    </row>
    <row r="181" spans="1:7" x14ac:dyDescent="0.25">
      <c r="A181" s="56"/>
      <c r="B181" s="58"/>
      <c r="C181" s="58" t="s">
        <v>41</v>
      </c>
      <c r="D181" s="58" t="s">
        <v>42</v>
      </c>
      <c r="E181" s="58"/>
      <c r="F181" s="58"/>
      <c r="G181" s="120">
        <v>20000</v>
      </c>
    </row>
    <row r="182" spans="1:7" x14ac:dyDescent="0.25">
      <c r="A182" s="56"/>
      <c r="B182" s="58"/>
      <c r="C182" s="58" t="s">
        <v>43</v>
      </c>
      <c r="D182" s="58" t="s">
        <v>44</v>
      </c>
      <c r="E182" s="58"/>
      <c r="F182" s="58"/>
      <c r="G182" s="120">
        <v>0</v>
      </c>
    </row>
    <row r="183" spans="1:7" x14ac:dyDescent="0.25">
      <c r="A183" s="56"/>
      <c r="B183" s="58"/>
      <c r="C183" s="58" t="s">
        <v>43</v>
      </c>
      <c r="D183" s="58" t="s">
        <v>45</v>
      </c>
      <c r="E183" s="58"/>
      <c r="F183" s="58"/>
      <c r="G183" s="120">
        <v>0</v>
      </c>
    </row>
    <row r="184" spans="1:7" x14ac:dyDescent="0.25">
      <c r="A184" s="75" t="s">
        <v>410</v>
      </c>
      <c r="B184" s="88"/>
      <c r="C184" s="88"/>
      <c r="D184" s="88"/>
      <c r="E184" s="88"/>
      <c r="F184" s="88"/>
      <c r="G184" s="183">
        <f t="shared" ref="G184" si="13">G185</f>
        <v>1195000</v>
      </c>
    </row>
    <row r="185" spans="1:7" x14ac:dyDescent="0.25">
      <c r="A185" s="53" t="s">
        <v>14</v>
      </c>
      <c r="B185" s="54"/>
      <c r="C185" s="54" t="s">
        <v>15</v>
      </c>
      <c r="D185" s="54"/>
      <c r="E185" s="54"/>
      <c r="F185" s="54"/>
      <c r="G185" s="118">
        <f>G186+G189+G195</f>
        <v>1195000</v>
      </c>
    </row>
    <row r="186" spans="1:7" x14ac:dyDescent="0.25">
      <c r="A186" s="56"/>
      <c r="B186" s="54" t="s">
        <v>16</v>
      </c>
      <c r="C186" s="54"/>
      <c r="D186" s="54" t="s">
        <v>17</v>
      </c>
      <c r="E186" s="62"/>
      <c r="F186" s="54"/>
      <c r="G186" s="118">
        <f t="shared" ref="G186:G187" si="14">G187</f>
        <v>65000</v>
      </c>
    </row>
    <row r="187" spans="1:7" x14ac:dyDescent="0.25">
      <c r="A187" s="56"/>
      <c r="B187" s="58"/>
      <c r="C187" s="58" t="s">
        <v>20</v>
      </c>
      <c r="D187" s="58" t="s">
        <v>21</v>
      </c>
      <c r="E187" s="58"/>
      <c r="F187" s="58"/>
      <c r="G187" s="120">
        <f t="shared" si="14"/>
        <v>65000</v>
      </c>
    </row>
    <row r="188" spans="1:7" x14ac:dyDescent="0.25">
      <c r="A188" s="53"/>
      <c r="B188" s="54"/>
      <c r="C188" s="54"/>
      <c r="D188" s="54"/>
      <c r="E188" s="58" t="s">
        <v>98</v>
      </c>
      <c r="F188" s="58"/>
      <c r="G188" s="120">
        <v>65000</v>
      </c>
    </row>
    <row r="189" spans="1:7" x14ac:dyDescent="0.25">
      <c r="A189" s="56"/>
      <c r="B189" s="54" t="s">
        <v>27</v>
      </c>
      <c r="C189" s="54"/>
      <c r="D189" s="54" t="s">
        <v>28</v>
      </c>
      <c r="E189" s="54"/>
      <c r="F189" s="58"/>
      <c r="G189" s="118">
        <f>G190+G192+G193</f>
        <v>750000</v>
      </c>
    </row>
    <row r="190" spans="1:7" x14ac:dyDescent="0.25">
      <c r="A190" s="56"/>
      <c r="B190" s="58"/>
      <c r="C190" s="58" t="s">
        <v>29</v>
      </c>
      <c r="D190" s="58" t="s">
        <v>30</v>
      </c>
      <c r="E190" s="58"/>
      <c r="F190" s="58"/>
      <c r="G190" s="120">
        <f>SUM(G191:G191)</f>
        <v>300000</v>
      </c>
    </row>
    <row r="191" spans="1:7" x14ac:dyDescent="0.25">
      <c r="A191" s="56"/>
      <c r="B191" s="58"/>
      <c r="C191" s="58"/>
      <c r="D191" s="58"/>
      <c r="E191" s="58" t="s">
        <v>31</v>
      </c>
      <c r="F191" s="58"/>
      <c r="G191" s="120">
        <v>300000</v>
      </c>
    </row>
    <row r="192" spans="1:7" x14ac:dyDescent="0.25">
      <c r="A192" s="56"/>
      <c r="B192" s="58"/>
      <c r="C192" s="58" t="s">
        <v>34</v>
      </c>
      <c r="D192" s="58" t="s">
        <v>35</v>
      </c>
      <c r="E192" s="58"/>
      <c r="F192" s="58"/>
      <c r="G192" s="120">
        <v>250000</v>
      </c>
    </row>
    <row r="193" spans="1:7" x14ac:dyDescent="0.25">
      <c r="A193" s="56"/>
      <c r="B193" s="58"/>
      <c r="C193" s="58" t="s">
        <v>36</v>
      </c>
      <c r="D193" s="58" t="s">
        <v>37</v>
      </c>
      <c r="E193" s="58"/>
      <c r="F193" s="58"/>
      <c r="G193" s="120">
        <f>G194</f>
        <v>200000</v>
      </c>
    </row>
    <row r="194" spans="1:7" x14ac:dyDescent="0.25">
      <c r="A194" s="56"/>
      <c r="B194" s="58"/>
      <c r="C194" s="58"/>
      <c r="D194" s="58"/>
      <c r="E194" s="58" t="s">
        <v>38</v>
      </c>
      <c r="F194" s="58"/>
      <c r="G194" s="120">
        <v>200000</v>
      </c>
    </row>
    <row r="195" spans="1:7" x14ac:dyDescent="0.25">
      <c r="A195" s="56"/>
      <c r="B195" s="54" t="s">
        <v>39</v>
      </c>
      <c r="C195" s="54"/>
      <c r="D195" s="54" t="s">
        <v>40</v>
      </c>
      <c r="E195" s="54"/>
      <c r="F195" s="58"/>
      <c r="G195" s="118">
        <f>G196</f>
        <v>380000</v>
      </c>
    </row>
    <row r="196" spans="1:7" x14ac:dyDescent="0.25">
      <c r="A196" s="56"/>
      <c r="B196" s="58"/>
      <c r="C196" s="58" t="s">
        <v>41</v>
      </c>
      <c r="D196" s="58" t="s">
        <v>42</v>
      </c>
      <c r="E196" s="58"/>
      <c r="F196" s="58"/>
      <c r="G196" s="120">
        <v>380000</v>
      </c>
    </row>
    <row r="197" spans="1:7" x14ac:dyDescent="0.25">
      <c r="A197" s="75" t="s">
        <v>99</v>
      </c>
      <c r="B197" s="88"/>
      <c r="C197" s="88"/>
      <c r="D197" s="88"/>
      <c r="E197" s="88"/>
      <c r="F197" s="97"/>
      <c r="G197" s="183">
        <f>G198</f>
        <v>25000</v>
      </c>
    </row>
    <row r="198" spans="1:7" x14ac:dyDescent="0.25">
      <c r="A198" s="53" t="s">
        <v>14</v>
      </c>
      <c r="B198" s="54"/>
      <c r="C198" s="54" t="s">
        <v>15</v>
      </c>
      <c r="D198" s="54"/>
      <c r="E198" s="54"/>
      <c r="F198" s="100"/>
      <c r="G198" s="118">
        <f>G199+G203</f>
        <v>25000</v>
      </c>
    </row>
    <row r="199" spans="1:7" x14ac:dyDescent="0.25">
      <c r="A199" s="56"/>
      <c r="B199" s="54" t="s">
        <v>27</v>
      </c>
      <c r="C199" s="54"/>
      <c r="D199" s="54" t="s">
        <v>28</v>
      </c>
      <c r="E199" s="54"/>
      <c r="F199" s="58"/>
      <c r="G199" s="118">
        <f>G200</f>
        <v>20000</v>
      </c>
    </row>
    <row r="200" spans="1:7" x14ac:dyDescent="0.25">
      <c r="A200" s="56"/>
      <c r="B200" s="58"/>
      <c r="C200" s="58" t="s">
        <v>29</v>
      </c>
      <c r="D200" s="58" t="s">
        <v>30</v>
      </c>
      <c r="E200" s="58"/>
      <c r="F200" s="58"/>
      <c r="G200" s="120">
        <f>G201+G202</f>
        <v>20000</v>
      </c>
    </row>
    <row r="201" spans="1:7" x14ac:dyDescent="0.25">
      <c r="A201" s="56"/>
      <c r="B201" s="58"/>
      <c r="C201" s="58"/>
      <c r="D201" s="58"/>
      <c r="E201" s="58" t="s">
        <v>31</v>
      </c>
      <c r="F201" s="58"/>
      <c r="G201" s="120">
        <v>10000</v>
      </c>
    </row>
    <row r="202" spans="1:7" x14ac:dyDescent="0.25">
      <c r="A202" s="56"/>
      <c r="B202" s="58"/>
      <c r="C202" s="58"/>
      <c r="D202" s="58"/>
      <c r="E202" s="58" t="s">
        <v>33</v>
      </c>
      <c r="F202" s="58"/>
      <c r="G202" s="120">
        <v>10000</v>
      </c>
    </row>
    <row r="203" spans="1:7" x14ac:dyDescent="0.25">
      <c r="A203" s="56"/>
      <c r="B203" s="54" t="s">
        <v>39</v>
      </c>
      <c r="C203" s="54"/>
      <c r="D203" s="54" t="s">
        <v>40</v>
      </c>
      <c r="E203" s="54"/>
      <c r="F203" s="58"/>
      <c r="G203" s="118">
        <f>SUM(G204)</f>
        <v>5000</v>
      </c>
    </row>
    <row r="204" spans="1:7" x14ac:dyDescent="0.25">
      <c r="A204" s="56"/>
      <c r="B204" s="58"/>
      <c r="C204" s="58" t="s">
        <v>41</v>
      </c>
      <c r="D204" s="58" t="s">
        <v>42</v>
      </c>
      <c r="E204" s="58"/>
      <c r="F204" s="58"/>
      <c r="G204" s="120">
        <v>5000</v>
      </c>
    </row>
    <row r="205" spans="1:7" x14ac:dyDescent="0.25">
      <c r="A205" s="75" t="s">
        <v>100</v>
      </c>
      <c r="B205" s="88"/>
      <c r="C205" s="88"/>
      <c r="D205" s="88"/>
      <c r="E205" s="88"/>
      <c r="F205" s="97">
        <v>1</v>
      </c>
      <c r="G205" s="183">
        <f>G206+G213+G216</f>
        <v>22441350</v>
      </c>
    </row>
    <row r="206" spans="1:7" x14ac:dyDescent="0.25">
      <c r="A206" s="53" t="s">
        <v>5</v>
      </c>
      <c r="B206" s="54"/>
      <c r="C206" s="54" t="s">
        <v>6</v>
      </c>
      <c r="D206" s="54"/>
      <c r="E206" s="54"/>
      <c r="F206" s="71"/>
      <c r="G206" s="101">
        <f>G207+G211</f>
        <v>5895000</v>
      </c>
    </row>
    <row r="207" spans="1:7" x14ac:dyDescent="0.25">
      <c r="A207" s="53"/>
      <c r="B207" s="54" t="s">
        <v>74</v>
      </c>
      <c r="C207" s="54"/>
      <c r="D207" s="54" t="s">
        <v>75</v>
      </c>
      <c r="E207" s="93"/>
      <c r="F207" s="65"/>
      <c r="G207" s="118">
        <f>G208+G209+G210</f>
        <v>5895000</v>
      </c>
    </row>
    <row r="208" spans="1:7" x14ac:dyDescent="0.25">
      <c r="A208" s="53"/>
      <c r="B208" s="54"/>
      <c r="C208" s="58" t="s">
        <v>76</v>
      </c>
      <c r="D208" s="58" t="s">
        <v>77</v>
      </c>
      <c r="E208" s="58"/>
      <c r="F208" s="65"/>
      <c r="G208" s="120">
        <v>5325000</v>
      </c>
    </row>
    <row r="209" spans="1:7" x14ac:dyDescent="0.25">
      <c r="A209" s="53"/>
      <c r="B209" s="54"/>
      <c r="C209" s="58" t="s">
        <v>78</v>
      </c>
      <c r="D209" s="58" t="s">
        <v>88</v>
      </c>
      <c r="E209" s="57"/>
      <c r="F209" s="65"/>
      <c r="G209" s="177">
        <v>450000</v>
      </c>
    </row>
    <row r="210" spans="1:7" x14ac:dyDescent="0.25">
      <c r="A210" s="53"/>
      <c r="B210" s="54"/>
      <c r="C210" s="58" t="s">
        <v>89</v>
      </c>
      <c r="D210" s="58" t="s">
        <v>90</v>
      </c>
      <c r="E210" s="57"/>
      <c r="F210" s="65"/>
      <c r="G210" s="177">
        <v>120000</v>
      </c>
    </row>
    <row r="211" spans="1:7" x14ac:dyDescent="0.25">
      <c r="A211" s="53"/>
      <c r="B211" s="54" t="s">
        <v>7</v>
      </c>
      <c r="C211" s="213"/>
      <c r="D211" s="213" t="s">
        <v>8</v>
      </c>
      <c r="E211" s="213"/>
      <c r="F211" s="65"/>
      <c r="G211" s="217">
        <f>G212</f>
        <v>0</v>
      </c>
    </row>
    <row r="212" spans="1:7" x14ac:dyDescent="0.25">
      <c r="A212" s="56"/>
      <c r="B212" s="58"/>
      <c r="C212" s="65" t="s">
        <v>247</v>
      </c>
      <c r="D212" s="65" t="s">
        <v>257</v>
      </c>
      <c r="E212" s="215"/>
      <c r="F212" s="65"/>
      <c r="G212" s="177">
        <v>0</v>
      </c>
    </row>
    <row r="213" spans="1:7" x14ac:dyDescent="0.25">
      <c r="A213" s="53" t="s">
        <v>11</v>
      </c>
      <c r="B213" s="54"/>
      <c r="C213" s="54" t="s">
        <v>12</v>
      </c>
      <c r="D213" s="59"/>
      <c r="E213" s="216"/>
      <c r="F213" s="65"/>
      <c r="G213" s="118">
        <f>SUM(G214:G215)</f>
        <v>784350</v>
      </c>
    </row>
    <row r="214" spans="1:7" x14ac:dyDescent="0.25">
      <c r="A214" s="56"/>
      <c r="B214" s="58"/>
      <c r="C214" s="58"/>
      <c r="D214" s="58" t="s">
        <v>13</v>
      </c>
      <c r="E214" s="57"/>
      <c r="F214" s="65"/>
      <c r="G214" s="120">
        <v>766350</v>
      </c>
    </row>
    <row r="215" spans="1:7" x14ac:dyDescent="0.25">
      <c r="A215" s="56"/>
      <c r="B215" s="58"/>
      <c r="C215" s="58"/>
      <c r="D215" s="58" t="s">
        <v>91</v>
      </c>
      <c r="E215" s="57"/>
      <c r="F215" s="65"/>
      <c r="G215" s="120">
        <v>18000</v>
      </c>
    </row>
    <row r="216" spans="1:7" x14ac:dyDescent="0.25">
      <c r="A216" s="53" t="s">
        <v>14</v>
      </c>
      <c r="B216" s="54"/>
      <c r="C216" s="54" t="s">
        <v>15</v>
      </c>
      <c r="D216" s="54"/>
      <c r="E216" s="54"/>
      <c r="F216" s="86"/>
      <c r="G216" s="118">
        <f>G217+G220+G224+G234</f>
        <v>15762000</v>
      </c>
    </row>
    <row r="217" spans="1:7" x14ac:dyDescent="0.25">
      <c r="A217" s="56"/>
      <c r="B217" s="54" t="s">
        <v>16</v>
      </c>
      <c r="C217" s="54"/>
      <c r="D217" s="54" t="s">
        <v>17</v>
      </c>
      <c r="E217" s="62"/>
      <c r="F217" s="58"/>
      <c r="G217" s="118">
        <f>G218+G219</f>
        <v>1650000</v>
      </c>
    </row>
    <row r="218" spans="1:7" x14ac:dyDescent="0.25">
      <c r="A218" s="56"/>
      <c r="B218" s="58"/>
      <c r="C218" s="58" t="s">
        <v>18</v>
      </c>
      <c r="D218" s="58" t="s">
        <v>19</v>
      </c>
      <c r="E218" s="63"/>
      <c r="F218" s="58"/>
      <c r="G218" s="120">
        <v>350000</v>
      </c>
    </row>
    <row r="219" spans="1:7" x14ac:dyDescent="0.25">
      <c r="A219" s="56"/>
      <c r="B219" s="58"/>
      <c r="C219" s="58" t="s">
        <v>20</v>
      </c>
      <c r="D219" s="58" t="s">
        <v>21</v>
      </c>
      <c r="E219" s="58"/>
      <c r="F219" s="58"/>
      <c r="G219" s="120">
        <v>1300000</v>
      </c>
    </row>
    <row r="220" spans="1:7" x14ac:dyDescent="0.25">
      <c r="A220" s="56"/>
      <c r="B220" s="54" t="s">
        <v>22</v>
      </c>
      <c r="C220" s="54"/>
      <c r="D220" s="54" t="s">
        <v>23</v>
      </c>
      <c r="E220" s="54"/>
      <c r="F220" s="58"/>
      <c r="G220" s="118">
        <f>G221</f>
        <v>140000</v>
      </c>
    </row>
    <row r="221" spans="1:7" x14ac:dyDescent="0.25">
      <c r="A221" s="56"/>
      <c r="B221" s="58"/>
      <c r="C221" s="58" t="s">
        <v>24</v>
      </c>
      <c r="D221" s="58" t="s">
        <v>25</v>
      </c>
      <c r="E221" s="58"/>
      <c r="F221" s="58"/>
      <c r="G221" s="120">
        <f>SUM(G223)</f>
        <v>140000</v>
      </c>
    </row>
    <row r="222" spans="1:7" x14ac:dyDescent="0.25">
      <c r="A222" s="56"/>
      <c r="B222" s="58"/>
      <c r="C222" s="58"/>
      <c r="D222" s="58"/>
      <c r="E222" s="58" t="s">
        <v>26</v>
      </c>
      <c r="F222" s="58"/>
      <c r="G222" s="120"/>
    </row>
    <row r="223" spans="1:7" x14ac:dyDescent="0.25">
      <c r="A223" s="56"/>
      <c r="B223" s="54" t="s">
        <v>27</v>
      </c>
      <c r="C223" s="54"/>
      <c r="D223" s="54" t="s">
        <v>28</v>
      </c>
      <c r="E223" s="54"/>
      <c r="F223" s="58"/>
      <c r="G223" s="120">
        <v>140000</v>
      </c>
    </row>
    <row r="224" spans="1:7" x14ac:dyDescent="0.25">
      <c r="A224" s="56"/>
      <c r="B224" s="58"/>
      <c r="C224" s="58" t="s">
        <v>29</v>
      </c>
      <c r="D224" s="58" t="s">
        <v>30</v>
      </c>
      <c r="E224" s="58"/>
      <c r="F224" s="58"/>
      <c r="G224" s="118">
        <f>G225+G229+G230</f>
        <v>11822000</v>
      </c>
    </row>
    <row r="225" spans="1:7" ht="18" customHeight="1" x14ac:dyDescent="0.25">
      <c r="A225" s="56"/>
      <c r="B225" s="58"/>
      <c r="C225" s="58"/>
      <c r="D225" s="58"/>
      <c r="E225" s="58" t="s">
        <v>31</v>
      </c>
      <c r="F225" s="58"/>
      <c r="G225" s="120">
        <f>G226+G227+G228</f>
        <v>2650000</v>
      </c>
    </row>
    <row r="226" spans="1:7" x14ac:dyDescent="0.25">
      <c r="A226" s="56"/>
      <c r="B226" s="58"/>
      <c r="C226" s="58"/>
      <c r="D226" s="58"/>
      <c r="E226" s="58" t="s">
        <v>32</v>
      </c>
      <c r="F226" s="58"/>
      <c r="G226" s="120">
        <v>1200000</v>
      </c>
    </row>
    <row r="227" spans="1:7" x14ac:dyDescent="0.25">
      <c r="A227" s="56"/>
      <c r="B227" s="58"/>
      <c r="C227" s="58"/>
      <c r="D227" s="58"/>
      <c r="E227" s="58" t="s">
        <v>33</v>
      </c>
      <c r="F227" s="58"/>
      <c r="G227" s="120">
        <v>1300000</v>
      </c>
    </row>
    <row r="228" spans="1:7" x14ac:dyDescent="0.25">
      <c r="A228" s="56"/>
      <c r="B228" s="58"/>
      <c r="C228" s="58" t="s">
        <v>34</v>
      </c>
      <c r="D228" s="58" t="s">
        <v>35</v>
      </c>
      <c r="E228" s="58"/>
      <c r="F228" s="58"/>
      <c r="G228" s="120">
        <v>150000</v>
      </c>
    </row>
    <row r="229" spans="1:7" x14ac:dyDescent="0.25">
      <c r="A229" s="56"/>
      <c r="B229" s="58"/>
      <c r="C229" s="58" t="s">
        <v>36</v>
      </c>
      <c r="D229" s="58" t="s">
        <v>37</v>
      </c>
      <c r="E229" s="58"/>
      <c r="F229" s="58"/>
      <c r="G229" s="120">
        <v>500000</v>
      </c>
    </row>
    <row r="230" spans="1:7" x14ac:dyDescent="0.25">
      <c r="A230" s="56"/>
      <c r="B230" s="58"/>
      <c r="C230" s="58"/>
      <c r="D230" s="372"/>
      <c r="E230" s="464" t="s">
        <v>234</v>
      </c>
      <c r="F230" s="465"/>
      <c r="G230" s="120">
        <f>G231+G233+G232</f>
        <v>8672000</v>
      </c>
    </row>
    <row r="231" spans="1:7" ht="30" x14ac:dyDescent="0.25">
      <c r="A231" s="56"/>
      <c r="B231" s="58"/>
      <c r="C231" s="57"/>
      <c r="D231" s="373"/>
      <c r="E231" s="374" t="s">
        <v>267</v>
      </c>
      <c r="F231" s="374"/>
      <c r="G231" s="120">
        <v>0</v>
      </c>
    </row>
    <row r="232" spans="1:7" x14ac:dyDescent="0.25">
      <c r="A232" s="56"/>
      <c r="B232" s="58"/>
      <c r="C232" s="57"/>
      <c r="D232" s="65"/>
      <c r="E232" s="65" t="s">
        <v>101</v>
      </c>
      <c r="F232" s="65"/>
      <c r="G232" s="120">
        <v>0</v>
      </c>
    </row>
    <row r="233" spans="1:7" x14ac:dyDescent="0.25">
      <c r="A233" s="56"/>
      <c r="B233" s="54" t="s">
        <v>39</v>
      </c>
      <c r="C233" s="93"/>
      <c r="D233" s="94" t="s">
        <v>40</v>
      </c>
      <c r="E233" s="94"/>
      <c r="F233" s="65"/>
      <c r="G233" s="120">
        <v>8672000</v>
      </c>
    </row>
    <row r="234" spans="1:7" x14ac:dyDescent="0.25">
      <c r="A234" s="56"/>
      <c r="B234" s="54"/>
      <c r="C234" s="57" t="s">
        <v>95</v>
      </c>
      <c r="D234" s="65" t="s">
        <v>262</v>
      </c>
      <c r="E234" s="94"/>
      <c r="F234" s="65"/>
      <c r="G234" s="118">
        <f>G236+G237+G235</f>
        <v>2150000</v>
      </c>
    </row>
    <row r="235" spans="1:7" x14ac:dyDescent="0.25">
      <c r="A235" s="56"/>
      <c r="B235" s="58"/>
      <c r="C235" s="57" t="s">
        <v>41</v>
      </c>
      <c r="D235" s="65" t="s">
        <v>42</v>
      </c>
      <c r="E235" s="65"/>
      <c r="F235" s="65"/>
      <c r="G235" s="120">
        <v>0</v>
      </c>
    </row>
    <row r="236" spans="1:7" x14ac:dyDescent="0.25">
      <c r="A236" s="56"/>
      <c r="B236" s="58"/>
      <c r="C236" s="57" t="s">
        <v>43</v>
      </c>
      <c r="D236" s="65" t="s">
        <v>102</v>
      </c>
      <c r="E236" s="65"/>
      <c r="F236" s="65"/>
      <c r="G236" s="120">
        <v>2100000</v>
      </c>
    </row>
    <row r="237" spans="1:7" x14ac:dyDescent="0.25">
      <c r="A237" s="56"/>
      <c r="B237" s="58"/>
      <c r="C237" s="57"/>
      <c r="D237" s="65" t="s">
        <v>103</v>
      </c>
      <c r="E237" s="65"/>
      <c r="F237" s="65"/>
      <c r="G237" s="120">
        <v>50000</v>
      </c>
    </row>
    <row r="238" spans="1:7" x14ac:dyDescent="0.25">
      <c r="A238" s="75" t="s">
        <v>231</v>
      </c>
      <c r="B238" s="88"/>
      <c r="C238" s="88"/>
      <c r="D238" s="88"/>
      <c r="E238" s="88"/>
      <c r="F238" s="390"/>
      <c r="G238" s="176">
        <f>G239+G248</f>
        <v>15795780</v>
      </c>
    </row>
    <row r="239" spans="1:7" x14ac:dyDescent="0.25">
      <c r="A239" s="53" t="s">
        <v>14</v>
      </c>
      <c r="B239" s="54"/>
      <c r="C239" s="54" t="s">
        <v>15</v>
      </c>
      <c r="D239" s="54"/>
      <c r="E239" s="54"/>
      <c r="F239" s="58"/>
      <c r="G239" s="66">
        <f>G240+G242+G246</f>
        <v>490000</v>
      </c>
    </row>
    <row r="240" spans="1:7" x14ac:dyDescent="0.25">
      <c r="A240" s="56"/>
      <c r="B240" s="54" t="s">
        <v>16</v>
      </c>
      <c r="C240" s="54"/>
      <c r="D240" s="54" t="s">
        <v>17</v>
      </c>
      <c r="E240" s="62"/>
      <c r="F240" s="58"/>
      <c r="G240" s="118">
        <f>G241</f>
        <v>100000</v>
      </c>
    </row>
    <row r="241" spans="1:9" x14ac:dyDescent="0.25">
      <c r="A241" s="56"/>
      <c r="B241" s="58"/>
      <c r="C241" s="58" t="s">
        <v>20</v>
      </c>
      <c r="D241" s="58" t="s">
        <v>21</v>
      </c>
      <c r="E241" s="58"/>
      <c r="F241" s="58"/>
      <c r="G241" s="120">
        <v>100000</v>
      </c>
    </row>
    <row r="242" spans="1:9" x14ac:dyDescent="0.25">
      <c r="A242" s="56"/>
      <c r="B242" s="54" t="s">
        <v>27</v>
      </c>
      <c r="C242" s="54"/>
      <c r="D242" s="54" t="s">
        <v>28</v>
      </c>
      <c r="E242" s="54"/>
      <c r="F242" s="58"/>
      <c r="G242" s="118">
        <f>G243+G244</f>
        <v>300000</v>
      </c>
    </row>
    <row r="243" spans="1:9" x14ac:dyDescent="0.25">
      <c r="A243" s="56"/>
      <c r="B243" s="58"/>
      <c r="C243" s="58" t="s">
        <v>34</v>
      </c>
      <c r="D243" s="58" t="s">
        <v>35</v>
      </c>
      <c r="E243" s="58"/>
      <c r="F243" s="58"/>
      <c r="G243" s="120">
        <v>100000</v>
      </c>
      <c r="H243" s="102"/>
      <c r="I243" s="102"/>
    </row>
    <row r="244" spans="1:9" x14ac:dyDescent="0.25">
      <c r="A244" s="56"/>
      <c r="B244" s="58"/>
      <c r="C244" s="58" t="s">
        <v>36</v>
      </c>
      <c r="D244" s="58" t="s">
        <v>37</v>
      </c>
      <c r="E244" s="58"/>
      <c r="F244" s="58"/>
      <c r="G244" s="120">
        <f>G245</f>
        <v>200000</v>
      </c>
    </row>
    <row r="245" spans="1:9" x14ac:dyDescent="0.25">
      <c r="A245" s="56"/>
      <c r="B245" s="58"/>
      <c r="C245" s="58"/>
      <c r="D245" s="58"/>
      <c r="E245" s="58" t="s">
        <v>38</v>
      </c>
      <c r="F245" s="58"/>
      <c r="G245" s="120">
        <v>200000</v>
      </c>
    </row>
    <row r="246" spans="1:9" x14ac:dyDescent="0.25">
      <c r="A246" s="56"/>
      <c r="B246" s="54" t="s">
        <v>39</v>
      </c>
      <c r="C246" s="54"/>
      <c r="D246" s="54" t="s">
        <v>40</v>
      </c>
      <c r="E246" s="54"/>
      <c r="F246" s="58"/>
      <c r="G246" s="118">
        <f>G247</f>
        <v>90000</v>
      </c>
    </row>
    <row r="247" spans="1:9" x14ac:dyDescent="0.25">
      <c r="A247" s="56"/>
      <c r="B247" s="58"/>
      <c r="C247" s="58" t="s">
        <v>41</v>
      </c>
      <c r="D247" s="58" t="s">
        <v>42</v>
      </c>
      <c r="E247" s="58"/>
      <c r="F247" s="58"/>
      <c r="G247" s="120">
        <v>90000</v>
      </c>
    </row>
    <row r="248" spans="1:9" x14ac:dyDescent="0.25">
      <c r="A248" s="67" t="s">
        <v>61</v>
      </c>
      <c r="B248" s="58"/>
      <c r="C248" s="369" t="s">
        <v>62</v>
      </c>
      <c r="D248" s="65"/>
      <c r="E248" s="65"/>
      <c r="F248" s="65"/>
      <c r="G248" s="118">
        <f>G249</f>
        <v>15305780</v>
      </c>
    </row>
    <row r="249" spans="1:9" x14ac:dyDescent="0.25">
      <c r="A249" s="67"/>
      <c r="B249" s="57"/>
      <c r="C249" s="102" t="s">
        <v>83</v>
      </c>
      <c r="D249" s="65" t="s">
        <v>425</v>
      </c>
      <c r="E249" s="65"/>
      <c r="F249" s="65"/>
      <c r="G249" s="120">
        <v>15305780</v>
      </c>
    </row>
    <row r="250" spans="1:9" x14ac:dyDescent="0.25">
      <c r="A250" s="103" t="s">
        <v>232</v>
      </c>
      <c r="B250" s="104"/>
      <c r="C250" s="104"/>
      <c r="D250" s="104"/>
      <c r="E250" s="104"/>
      <c r="F250" s="104"/>
      <c r="G250" s="176">
        <f>G251</f>
        <v>750000</v>
      </c>
    </row>
    <row r="251" spans="1:9" x14ac:dyDescent="0.25">
      <c r="A251" s="53" t="s">
        <v>14</v>
      </c>
      <c r="B251" s="54"/>
      <c r="C251" s="54" t="s">
        <v>15</v>
      </c>
      <c r="D251" s="54"/>
      <c r="E251" s="54"/>
      <c r="F251" s="58"/>
      <c r="G251" s="118">
        <f>G252+G254+G258</f>
        <v>750000</v>
      </c>
    </row>
    <row r="252" spans="1:9" x14ac:dyDescent="0.25">
      <c r="A252" s="56"/>
      <c r="B252" s="54" t="s">
        <v>16</v>
      </c>
      <c r="C252" s="54"/>
      <c r="D252" s="54" t="s">
        <v>17</v>
      </c>
      <c r="E252" s="62"/>
      <c r="F252" s="58"/>
      <c r="G252" s="118">
        <f>G253</f>
        <v>30000</v>
      </c>
    </row>
    <row r="253" spans="1:9" x14ac:dyDescent="0.25">
      <c r="A253" s="56"/>
      <c r="B253" s="58"/>
      <c r="C253" s="58" t="s">
        <v>20</v>
      </c>
      <c r="D253" s="58" t="s">
        <v>21</v>
      </c>
      <c r="E253" s="58"/>
      <c r="F253" s="58"/>
      <c r="G253" s="120">
        <v>30000</v>
      </c>
    </row>
    <row r="254" spans="1:9" x14ac:dyDescent="0.25">
      <c r="A254" s="56"/>
      <c r="B254" s="54" t="s">
        <v>27</v>
      </c>
      <c r="C254" s="54"/>
      <c r="D254" s="54" t="s">
        <v>28</v>
      </c>
      <c r="E254" s="54"/>
      <c r="F254" s="58"/>
      <c r="G254" s="118">
        <f t="shared" ref="G254" si="15">G256+G255</f>
        <v>650000</v>
      </c>
    </row>
    <row r="255" spans="1:9" x14ac:dyDescent="0.25">
      <c r="A255" s="56"/>
      <c r="B255" s="54"/>
      <c r="C255" s="58" t="s">
        <v>34</v>
      </c>
      <c r="D255" s="58" t="s">
        <v>35</v>
      </c>
      <c r="E255" s="58"/>
      <c r="F255" s="58"/>
      <c r="G255" s="120">
        <v>500000</v>
      </c>
    </row>
    <row r="256" spans="1:9" x14ac:dyDescent="0.25">
      <c r="A256" s="56"/>
      <c r="B256" s="54"/>
      <c r="C256" s="58" t="s">
        <v>36</v>
      </c>
      <c r="D256" s="58" t="s">
        <v>37</v>
      </c>
      <c r="E256" s="58"/>
      <c r="F256" s="58"/>
      <c r="G256" s="120">
        <f t="shared" ref="G256" si="16">G257</f>
        <v>150000</v>
      </c>
    </row>
    <row r="257" spans="1:7" x14ac:dyDescent="0.25">
      <c r="A257" s="56"/>
      <c r="B257" s="54"/>
      <c r="C257" s="58"/>
      <c r="D257" s="58"/>
      <c r="E257" s="58" t="s">
        <v>38</v>
      </c>
      <c r="F257" s="58"/>
      <c r="G257" s="120">
        <v>150000</v>
      </c>
    </row>
    <row r="258" spans="1:7" x14ac:dyDescent="0.25">
      <c r="A258" s="56"/>
      <c r="B258" s="54" t="s">
        <v>39</v>
      </c>
      <c r="C258" s="54"/>
      <c r="D258" s="54" t="s">
        <v>40</v>
      </c>
      <c r="E258" s="54"/>
      <c r="F258" s="58"/>
      <c r="G258" s="118">
        <f>G259</f>
        <v>70000</v>
      </c>
    </row>
    <row r="259" spans="1:7" x14ac:dyDescent="0.25">
      <c r="A259" s="56"/>
      <c r="B259" s="58"/>
      <c r="C259" s="58" t="s">
        <v>41</v>
      </c>
      <c r="D259" s="58" t="s">
        <v>42</v>
      </c>
      <c r="E259" s="58"/>
      <c r="F259" s="58"/>
      <c r="G259" s="120">
        <v>70000</v>
      </c>
    </row>
    <row r="260" spans="1:7" x14ac:dyDescent="0.25">
      <c r="A260" s="75" t="s">
        <v>106</v>
      </c>
      <c r="B260" s="88"/>
      <c r="C260" s="88"/>
      <c r="D260" s="88"/>
      <c r="E260" s="88"/>
      <c r="F260" s="97">
        <v>1</v>
      </c>
      <c r="G260" s="183">
        <f>G269+G261+G266</f>
        <v>29741569</v>
      </c>
    </row>
    <row r="261" spans="1:7" x14ac:dyDescent="0.25">
      <c r="A261" s="53" t="s">
        <v>5</v>
      </c>
      <c r="B261" s="54"/>
      <c r="C261" s="54" t="s">
        <v>6</v>
      </c>
      <c r="D261" s="54"/>
      <c r="E261" s="54"/>
      <c r="F261" s="71"/>
      <c r="G261" s="118">
        <f>G262</f>
        <v>2821300</v>
      </c>
    </row>
    <row r="262" spans="1:7" x14ac:dyDescent="0.25">
      <c r="A262" s="53"/>
      <c r="B262" s="54" t="s">
        <v>74</v>
      </c>
      <c r="C262" s="54"/>
      <c r="D262" s="54" t="s">
        <v>75</v>
      </c>
      <c r="E262" s="93"/>
      <c r="F262" s="65"/>
      <c r="G262" s="118">
        <f>G263+G264+G265</f>
        <v>2821300</v>
      </c>
    </row>
    <row r="263" spans="1:7" x14ac:dyDescent="0.25">
      <c r="A263" s="53"/>
      <c r="B263" s="54"/>
      <c r="C263" s="58" t="s">
        <v>76</v>
      </c>
      <c r="D263" s="58" t="s">
        <v>77</v>
      </c>
      <c r="E263" s="58"/>
      <c r="F263" s="65"/>
      <c r="G263" s="120">
        <v>2521200</v>
      </c>
    </row>
    <row r="264" spans="1:7" x14ac:dyDescent="0.25">
      <c r="A264" s="53"/>
      <c r="B264" s="54"/>
      <c r="C264" s="58" t="s">
        <v>78</v>
      </c>
      <c r="D264" s="58" t="s">
        <v>88</v>
      </c>
      <c r="E264" s="57"/>
      <c r="F264" s="65"/>
      <c r="G264" s="120">
        <v>210100</v>
      </c>
    </row>
    <row r="265" spans="1:7" x14ac:dyDescent="0.25">
      <c r="A265" s="53"/>
      <c r="B265" s="54"/>
      <c r="C265" s="58" t="s">
        <v>89</v>
      </c>
      <c r="D265" s="58" t="s">
        <v>90</v>
      </c>
      <c r="E265" s="58"/>
      <c r="F265" s="102"/>
      <c r="G265" s="120">
        <v>90000</v>
      </c>
    </row>
    <row r="266" spans="1:7" x14ac:dyDescent="0.25">
      <c r="A266" s="53" t="s">
        <v>11</v>
      </c>
      <c r="B266" s="54"/>
      <c r="C266" s="54" t="s">
        <v>12</v>
      </c>
      <c r="D266" s="59"/>
      <c r="E266" s="59"/>
      <c r="F266" s="86"/>
      <c r="G266" s="118">
        <f>G267+G268</f>
        <v>380269</v>
      </c>
    </row>
    <row r="267" spans="1:7" x14ac:dyDescent="0.25">
      <c r="A267" s="56"/>
      <c r="B267" s="58"/>
      <c r="C267" s="58"/>
      <c r="D267" s="58" t="s">
        <v>13</v>
      </c>
      <c r="E267" s="58"/>
      <c r="F267" s="58"/>
      <c r="G267" s="120">
        <v>366769</v>
      </c>
    </row>
    <row r="268" spans="1:7" x14ac:dyDescent="0.25">
      <c r="A268" s="56"/>
      <c r="B268" s="58"/>
      <c r="C268" s="58"/>
      <c r="D268" s="58" t="s">
        <v>91</v>
      </c>
      <c r="E268" s="58"/>
      <c r="F268" s="58"/>
      <c r="G268" s="120">
        <v>13500</v>
      </c>
    </row>
    <row r="269" spans="1:7" x14ac:dyDescent="0.25">
      <c r="A269" s="53" t="s">
        <v>14</v>
      </c>
      <c r="B269" s="54"/>
      <c r="C269" s="54" t="s">
        <v>15</v>
      </c>
      <c r="D269" s="54"/>
      <c r="E269" s="54"/>
      <c r="F269" s="58"/>
      <c r="G269" s="118">
        <f>G272+G281+G270</f>
        <v>26540000</v>
      </c>
    </row>
    <row r="270" spans="1:7" x14ac:dyDescent="0.25">
      <c r="A270" s="56"/>
      <c r="B270" s="54" t="s">
        <v>16</v>
      </c>
      <c r="C270" s="54"/>
      <c r="D270" s="54" t="s">
        <v>17</v>
      </c>
      <c r="E270" s="62"/>
      <c r="F270" s="58"/>
      <c r="G270" s="118">
        <f>G271</f>
        <v>150000</v>
      </c>
    </row>
    <row r="271" spans="1:7" x14ac:dyDescent="0.25">
      <c r="A271" s="56"/>
      <c r="B271" s="58"/>
      <c r="C271" s="58" t="s">
        <v>20</v>
      </c>
      <c r="D271" s="58" t="s">
        <v>21</v>
      </c>
      <c r="E271" s="58"/>
      <c r="F271" s="58"/>
      <c r="G271" s="120">
        <v>150000</v>
      </c>
    </row>
    <row r="272" spans="1:7" x14ac:dyDescent="0.25">
      <c r="A272" s="56"/>
      <c r="B272" s="54" t="s">
        <v>27</v>
      </c>
      <c r="C272" s="54"/>
      <c r="D272" s="54" t="s">
        <v>28</v>
      </c>
      <c r="E272" s="54"/>
      <c r="F272" s="58"/>
      <c r="G272" s="118">
        <f>G273+G277+G278+G279</f>
        <v>20970000</v>
      </c>
    </row>
    <row r="273" spans="1:7" x14ac:dyDescent="0.25">
      <c r="A273" s="56"/>
      <c r="B273" s="58"/>
      <c r="C273" s="58" t="s">
        <v>29</v>
      </c>
      <c r="D273" s="58" t="s">
        <v>30</v>
      </c>
      <c r="E273" s="58"/>
      <c r="F273" s="58"/>
      <c r="G273" s="120">
        <f>G274+G275+G276</f>
        <v>1370000</v>
      </c>
    </row>
    <row r="274" spans="1:7" x14ac:dyDescent="0.25">
      <c r="A274" s="56"/>
      <c r="B274" s="58"/>
      <c r="C274" s="58"/>
      <c r="D274" s="58"/>
      <c r="E274" s="58" t="s">
        <v>31</v>
      </c>
      <c r="F274" s="58"/>
      <c r="G274" s="120">
        <v>1000000</v>
      </c>
    </row>
    <row r="275" spans="1:7" x14ac:dyDescent="0.25">
      <c r="A275" s="56"/>
      <c r="B275" s="58"/>
      <c r="C275" s="58"/>
      <c r="D275" s="58"/>
      <c r="E275" s="58" t="s">
        <v>240</v>
      </c>
      <c r="F275" s="58"/>
      <c r="G275" s="123">
        <v>70000</v>
      </c>
    </row>
    <row r="276" spans="1:7" x14ac:dyDescent="0.25">
      <c r="A276" s="56"/>
      <c r="B276" s="58"/>
      <c r="C276" s="58"/>
      <c r="D276" s="58"/>
      <c r="E276" s="58" t="s">
        <v>32</v>
      </c>
      <c r="F276" s="58"/>
      <c r="G276" s="123">
        <v>300000</v>
      </c>
    </row>
    <row r="277" spans="1:7" x14ac:dyDescent="0.25">
      <c r="A277" s="56"/>
      <c r="B277" s="58"/>
      <c r="C277" s="58" t="s">
        <v>107</v>
      </c>
      <c r="D277" s="58" t="s">
        <v>108</v>
      </c>
      <c r="E277" s="58"/>
      <c r="F277" s="58"/>
      <c r="G277" s="123">
        <v>18300000</v>
      </c>
    </row>
    <row r="278" spans="1:7" x14ac:dyDescent="0.25">
      <c r="A278" s="56"/>
      <c r="B278" s="58"/>
      <c r="C278" s="58" t="s">
        <v>34</v>
      </c>
      <c r="D278" s="58" t="s">
        <v>35</v>
      </c>
      <c r="E278" s="58"/>
      <c r="F278" s="58"/>
      <c r="G278" s="120">
        <v>100000</v>
      </c>
    </row>
    <row r="279" spans="1:7" x14ac:dyDescent="0.25">
      <c r="A279" s="106"/>
      <c r="B279" s="73"/>
      <c r="C279" s="69" t="s">
        <v>36</v>
      </c>
      <c r="D279" s="58" t="s">
        <v>37</v>
      </c>
      <c r="E279" s="58"/>
      <c r="F279" s="61"/>
      <c r="G279" s="120">
        <v>1200000</v>
      </c>
    </row>
    <row r="280" spans="1:7" x14ac:dyDescent="0.25">
      <c r="A280" s="107"/>
      <c r="B280" s="86"/>
      <c r="C280" s="58"/>
      <c r="D280" s="184"/>
      <c r="E280" s="108" t="s">
        <v>38</v>
      </c>
      <c r="F280" s="61"/>
      <c r="G280" s="120">
        <v>1200000</v>
      </c>
    </row>
    <row r="281" spans="1:7" x14ac:dyDescent="0.25">
      <c r="A281" s="56"/>
      <c r="B281" s="54" t="s">
        <v>39</v>
      </c>
      <c r="C281" s="54"/>
      <c r="D281" s="54" t="s">
        <v>40</v>
      </c>
      <c r="E281" s="54"/>
      <c r="F281" s="58"/>
      <c r="G281" s="118">
        <f>SUM(G282:G282)</f>
        <v>5420000</v>
      </c>
    </row>
    <row r="282" spans="1:7" x14ac:dyDescent="0.25">
      <c r="A282" s="56"/>
      <c r="B282" s="58"/>
      <c r="C282" s="58" t="s">
        <v>41</v>
      </c>
      <c r="D282" s="58" t="s">
        <v>42</v>
      </c>
      <c r="E282" s="58"/>
      <c r="F282" s="58"/>
      <c r="G282" s="120">
        <v>5420000</v>
      </c>
    </row>
    <row r="283" spans="1:7" x14ac:dyDescent="0.25">
      <c r="A283" s="461" t="s">
        <v>205</v>
      </c>
      <c r="B283" s="462"/>
      <c r="C283" s="462"/>
      <c r="D283" s="462"/>
      <c r="E283" s="463"/>
      <c r="F283" s="109">
        <v>1</v>
      </c>
      <c r="G283" s="176">
        <f>G284+G289+G292</f>
        <v>8241520</v>
      </c>
    </row>
    <row r="284" spans="1:7" x14ac:dyDescent="0.25">
      <c r="A284" s="110" t="s">
        <v>5</v>
      </c>
      <c r="B284" s="54"/>
      <c r="C284" s="54" t="s">
        <v>6</v>
      </c>
      <c r="D284" s="54"/>
      <c r="E284" s="58"/>
      <c r="F284" s="111"/>
      <c r="G284" s="118">
        <f>G285</f>
        <v>5313520</v>
      </c>
    </row>
    <row r="285" spans="1:7" x14ac:dyDescent="0.25">
      <c r="A285" s="110"/>
      <c r="B285" s="68" t="s">
        <v>74</v>
      </c>
      <c r="C285" s="54"/>
      <c r="D285" s="54" t="s">
        <v>75</v>
      </c>
      <c r="E285" s="58"/>
      <c r="F285" s="111"/>
      <c r="G285" s="118">
        <f>G286+G287+G288</f>
        <v>5313520</v>
      </c>
    </row>
    <row r="286" spans="1:7" x14ac:dyDescent="0.25">
      <c r="A286" s="112"/>
      <c r="B286" s="73"/>
      <c r="C286" s="69" t="s">
        <v>76</v>
      </c>
      <c r="D286" s="58" t="s">
        <v>77</v>
      </c>
      <c r="E286" s="58"/>
      <c r="F286" s="61"/>
      <c r="G286" s="120">
        <v>4790560</v>
      </c>
    </row>
    <row r="287" spans="1:7" x14ac:dyDescent="0.25">
      <c r="A287" s="112"/>
      <c r="B287" s="73"/>
      <c r="C287" s="69" t="s">
        <v>78</v>
      </c>
      <c r="D287" s="58" t="s">
        <v>129</v>
      </c>
      <c r="E287" s="58"/>
      <c r="F287" s="61"/>
      <c r="G287" s="120">
        <v>402960</v>
      </c>
    </row>
    <row r="288" spans="1:7" x14ac:dyDescent="0.25">
      <c r="A288" s="112"/>
      <c r="B288" s="73"/>
      <c r="C288" s="69" t="s">
        <v>130</v>
      </c>
      <c r="D288" s="58" t="s">
        <v>90</v>
      </c>
      <c r="E288" s="58"/>
      <c r="F288" s="61"/>
      <c r="G288" s="120">
        <v>120000</v>
      </c>
    </row>
    <row r="289" spans="1:7" x14ac:dyDescent="0.25">
      <c r="A289" s="113" t="s">
        <v>11</v>
      </c>
      <c r="B289" s="94"/>
      <c r="C289" s="114" t="s">
        <v>12</v>
      </c>
      <c r="D289" s="115"/>
      <c r="E289" s="116"/>
      <c r="F289" s="111"/>
      <c r="G289" s="118">
        <f>G290+G291</f>
        <v>18000</v>
      </c>
    </row>
    <row r="290" spans="1:7" x14ac:dyDescent="0.25">
      <c r="A290" s="117"/>
      <c r="B290" s="86"/>
      <c r="C290" s="108" t="s">
        <v>13</v>
      </c>
      <c r="D290" s="58"/>
      <c r="E290" s="58"/>
      <c r="F290" s="61"/>
      <c r="G290" s="169">
        <v>0</v>
      </c>
    </row>
    <row r="291" spans="1:7" x14ac:dyDescent="0.25">
      <c r="A291" s="117"/>
      <c r="B291" s="58"/>
      <c r="C291" s="108" t="s">
        <v>91</v>
      </c>
      <c r="D291" s="58"/>
      <c r="E291" s="58"/>
      <c r="F291" s="61"/>
      <c r="G291" s="169">
        <v>18000</v>
      </c>
    </row>
    <row r="292" spans="1:7" x14ac:dyDescent="0.25">
      <c r="A292" s="110" t="s">
        <v>14</v>
      </c>
      <c r="B292" s="54"/>
      <c r="C292" s="54" t="s">
        <v>15</v>
      </c>
      <c r="D292" s="54"/>
      <c r="E292" s="58"/>
      <c r="F292" s="66"/>
      <c r="G292" s="168">
        <f>G293+G297+G300+G304</f>
        <v>2910000</v>
      </c>
    </row>
    <row r="293" spans="1:7" x14ac:dyDescent="0.25">
      <c r="A293" s="119"/>
      <c r="B293" s="54" t="s">
        <v>16</v>
      </c>
      <c r="C293" s="54"/>
      <c r="D293" s="62" t="s">
        <v>17</v>
      </c>
      <c r="E293" s="58"/>
      <c r="F293" s="66"/>
      <c r="G293" s="168">
        <f>G294</f>
        <v>1600000</v>
      </c>
    </row>
    <row r="294" spans="1:7" x14ac:dyDescent="0.25">
      <c r="A294" s="117"/>
      <c r="B294" s="184"/>
      <c r="C294" s="58" t="s">
        <v>20</v>
      </c>
      <c r="D294" s="71" t="s">
        <v>21</v>
      </c>
      <c r="E294" s="58"/>
      <c r="F294" s="61"/>
      <c r="G294" s="169">
        <f>G296+G295</f>
        <v>1600000</v>
      </c>
    </row>
    <row r="295" spans="1:7" x14ac:dyDescent="0.25">
      <c r="A295" s="110"/>
      <c r="B295" s="54"/>
      <c r="C295" s="93"/>
      <c r="D295" s="73"/>
      <c r="E295" s="121" t="s">
        <v>131</v>
      </c>
      <c r="F295" s="61"/>
      <c r="G295" s="169">
        <v>100000</v>
      </c>
    </row>
    <row r="296" spans="1:7" x14ac:dyDescent="0.25">
      <c r="A296" s="110"/>
      <c r="B296" s="54"/>
      <c r="C296" s="93"/>
      <c r="D296" s="73"/>
      <c r="E296" s="121" t="s">
        <v>132</v>
      </c>
      <c r="F296" s="61"/>
      <c r="G296" s="169">
        <v>1500000</v>
      </c>
    </row>
    <row r="297" spans="1:7" x14ac:dyDescent="0.25">
      <c r="A297" s="119"/>
      <c r="B297" s="54" t="s">
        <v>22</v>
      </c>
      <c r="C297" s="54"/>
      <c r="D297" s="82" t="s">
        <v>23</v>
      </c>
      <c r="E297" s="58"/>
      <c r="F297" s="66"/>
      <c r="G297" s="168">
        <f>G298</f>
        <v>60000</v>
      </c>
    </row>
    <row r="298" spans="1:7" x14ac:dyDescent="0.25">
      <c r="A298" s="117"/>
      <c r="B298" s="184"/>
      <c r="C298" s="58" t="s">
        <v>24</v>
      </c>
      <c r="D298" s="58" t="s">
        <v>25</v>
      </c>
      <c r="E298" s="58"/>
      <c r="F298" s="61"/>
      <c r="G298" s="169">
        <f>SUM(G299)</f>
        <v>60000</v>
      </c>
    </row>
    <row r="299" spans="1:7" x14ac:dyDescent="0.25">
      <c r="A299" s="117"/>
      <c r="B299" s="58"/>
      <c r="C299" s="58"/>
      <c r="D299" s="184"/>
      <c r="E299" s="108" t="s">
        <v>26</v>
      </c>
      <c r="F299" s="61"/>
      <c r="G299" s="169">
        <v>60000</v>
      </c>
    </row>
    <row r="300" spans="1:7" x14ac:dyDescent="0.25">
      <c r="A300" s="119"/>
      <c r="B300" s="68" t="s">
        <v>27</v>
      </c>
      <c r="C300" s="184"/>
      <c r="D300" s="54" t="s">
        <v>28</v>
      </c>
      <c r="E300" s="58"/>
      <c r="F300" s="66"/>
      <c r="G300" s="168">
        <f>G301+G302</f>
        <v>750000</v>
      </c>
    </row>
    <row r="301" spans="1:7" x14ac:dyDescent="0.25">
      <c r="A301" s="122"/>
      <c r="B301" s="73"/>
      <c r="C301" s="69" t="s">
        <v>34</v>
      </c>
      <c r="D301" s="58" t="s">
        <v>35</v>
      </c>
      <c r="E301" s="58"/>
      <c r="F301" s="61"/>
      <c r="G301" s="169">
        <v>300000</v>
      </c>
    </row>
    <row r="302" spans="1:7" x14ac:dyDescent="0.25">
      <c r="A302" s="106"/>
      <c r="B302" s="73"/>
      <c r="C302" s="69" t="s">
        <v>36</v>
      </c>
      <c r="D302" s="58" t="s">
        <v>37</v>
      </c>
      <c r="E302" s="58"/>
      <c r="F302" s="61"/>
      <c r="G302" s="169">
        <f>SUM(G303)</f>
        <v>450000</v>
      </c>
    </row>
    <row r="303" spans="1:7" x14ac:dyDescent="0.25">
      <c r="A303" s="107"/>
      <c r="B303" s="86"/>
      <c r="C303" s="58"/>
      <c r="D303" s="184"/>
      <c r="E303" s="108" t="s">
        <v>38</v>
      </c>
      <c r="F303" s="61"/>
      <c r="G303" s="169">
        <v>450000</v>
      </c>
    </row>
    <row r="304" spans="1:7" x14ac:dyDescent="0.25">
      <c r="A304" s="119"/>
      <c r="B304" s="54" t="s">
        <v>39</v>
      </c>
      <c r="C304" s="184"/>
      <c r="D304" s="54" t="s">
        <v>40</v>
      </c>
      <c r="E304" s="58"/>
      <c r="F304" s="66"/>
      <c r="G304" s="168">
        <f>SUM(G305:G306)</f>
        <v>500000</v>
      </c>
    </row>
    <row r="305" spans="1:7" x14ac:dyDescent="0.25">
      <c r="A305" s="117"/>
      <c r="B305" s="184"/>
      <c r="C305" s="58" t="s">
        <v>41</v>
      </c>
      <c r="D305" s="58" t="s">
        <v>42</v>
      </c>
      <c r="E305" s="58"/>
      <c r="F305" s="61"/>
      <c r="G305" s="169">
        <v>500000</v>
      </c>
    </row>
    <row r="306" spans="1:7" x14ac:dyDescent="0.25">
      <c r="A306" s="117"/>
      <c r="B306" s="184"/>
      <c r="C306" s="71" t="s">
        <v>43</v>
      </c>
      <c r="D306" s="71" t="s">
        <v>133</v>
      </c>
      <c r="E306" s="71"/>
      <c r="F306" s="105"/>
      <c r="G306" s="170">
        <v>0</v>
      </c>
    </row>
    <row r="307" spans="1:7" x14ac:dyDescent="0.25">
      <c r="A307" s="75" t="s">
        <v>111</v>
      </c>
      <c r="B307" s="88"/>
      <c r="C307" s="88"/>
      <c r="D307" s="88"/>
      <c r="E307" s="88"/>
      <c r="F307" s="124"/>
      <c r="G307" s="185">
        <f t="shared" ref="G307:G308" si="17">G308</f>
        <v>2300000</v>
      </c>
    </row>
    <row r="308" spans="1:7" x14ac:dyDescent="0.25">
      <c r="A308" s="53" t="s">
        <v>109</v>
      </c>
      <c r="B308" s="58"/>
      <c r="C308" s="54" t="s">
        <v>110</v>
      </c>
      <c r="D308" s="54"/>
      <c r="E308" s="54"/>
      <c r="F308" s="57"/>
      <c r="G308" s="168">
        <f t="shared" si="17"/>
        <v>2300000</v>
      </c>
    </row>
    <row r="309" spans="1:7" x14ac:dyDescent="0.25">
      <c r="A309" s="56"/>
      <c r="B309" s="54" t="s">
        <v>112</v>
      </c>
      <c r="C309" s="54"/>
      <c r="D309" s="54" t="s">
        <v>113</v>
      </c>
      <c r="E309" s="54"/>
      <c r="F309" s="57"/>
      <c r="G309" s="168">
        <f>G310</f>
        <v>2300000</v>
      </c>
    </row>
    <row r="310" spans="1:7" x14ac:dyDescent="0.25">
      <c r="A310" s="56"/>
      <c r="B310" s="54"/>
      <c r="C310" s="54"/>
      <c r="D310" s="54"/>
      <c r="E310" s="54" t="s">
        <v>114</v>
      </c>
      <c r="F310" s="57"/>
      <c r="G310" s="118">
        <f>SUM(G311:G315)</f>
        <v>2300000</v>
      </c>
    </row>
    <row r="311" spans="1:7" x14ac:dyDescent="0.25">
      <c r="A311" s="56"/>
      <c r="B311" s="58"/>
      <c r="C311" s="58"/>
      <c r="D311" s="58"/>
      <c r="E311" s="58" t="s">
        <v>115</v>
      </c>
      <c r="F311" s="57"/>
      <c r="G311" s="120">
        <v>500000</v>
      </c>
    </row>
    <row r="312" spans="1:7" x14ac:dyDescent="0.25">
      <c r="A312" s="56"/>
      <c r="B312" s="58"/>
      <c r="C312" s="58"/>
      <c r="D312" s="58"/>
      <c r="E312" s="58" t="s">
        <v>250</v>
      </c>
      <c r="F312" s="58"/>
      <c r="G312" s="120">
        <v>300000</v>
      </c>
    </row>
    <row r="313" spans="1:7" x14ac:dyDescent="0.25">
      <c r="A313" s="56"/>
      <c r="B313" s="58"/>
      <c r="C313" s="58"/>
      <c r="D313" s="58"/>
      <c r="E313" s="58" t="s">
        <v>116</v>
      </c>
      <c r="F313" s="58"/>
      <c r="G313" s="120">
        <v>900000</v>
      </c>
    </row>
    <row r="314" spans="1:7" x14ac:dyDescent="0.25">
      <c r="A314" s="56"/>
      <c r="B314" s="58"/>
      <c r="C314" s="58"/>
      <c r="D314" s="58"/>
      <c r="E314" s="58" t="s">
        <v>251</v>
      </c>
      <c r="F314" s="58"/>
      <c r="G314" s="120">
        <v>500000</v>
      </c>
    </row>
    <row r="315" spans="1:7" x14ac:dyDescent="0.25">
      <c r="A315" s="56"/>
      <c r="B315" s="58"/>
      <c r="C315" s="58"/>
      <c r="D315" s="58"/>
      <c r="E315" s="58" t="s">
        <v>117</v>
      </c>
      <c r="F315" s="58"/>
      <c r="G315" s="120">
        <v>100000</v>
      </c>
    </row>
    <row r="316" spans="1:7" x14ac:dyDescent="0.25">
      <c r="A316" s="148" t="s">
        <v>119</v>
      </c>
      <c r="B316" s="149"/>
      <c r="C316" s="149"/>
      <c r="D316" s="149"/>
      <c r="E316" s="149"/>
      <c r="F316" s="150"/>
      <c r="G316" s="186">
        <f>+G324+G317</f>
        <v>2450000</v>
      </c>
    </row>
    <row r="317" spans="1:7" x14ac:dyDescent="0.25">
      <c r="A317" s="110" t="s">
        <v>14</v>
      </c>
      <c r="B317" s="54"/>
      <c r="C317" s="54" t="s">
        <v>15</v>
      </c>
      <c r="D317" s="54"/>
      <c r="E317" s="58"/>
      <c r="F317" s="126"/>
      <c r="G317" s="187">
        <f t="shared" ref="G317" si="18">G318+G320+G322</f>
        <v>0</v>
      </c>
    </row>
    <row r="318" spans="1:7" x14ac:dyDescent="0.25">
      <c r="A318" s="83"/>
      <c r="B318" s="154" t="s">
        <v>16</v>
      </c>
      <c r="C318" s="68"/>
      <c r="D318" s="68" t="s">
        <v>17</v>
      </c>
      <c r="E318" s="152"/>
      <c r="F318" s="126"/>
      <c r="G318" s="187">
        <f>G319</f>
        <v>0</v>
      </c>
    </row>
    <row r="319" spans="1:7" x14ac:dyDescent="0.25">
      <c r="A319" s="153"/>
      <c r="B319" s="155"/>
      <c r="C319" s="73" t="s">
        <v>20</v>
      </c>
      <c r="D319" s="65" t="s">
        <v>21</v>
      </c>
      <c r="E319" s="156"/>
      <c r="F319" s="126"/>
      <c r="G319" s="188">
        <v>0</v>
      </c>
    </row>
    <row r="320" spans="1:7" x14ac:dyDescent="0.25">
      <c r="A320" s="119"/>
      <c r="B320" s="68" t="s">
        <v>27</v>
      </c>
      <c r="C320" s="184"/>
      <c r="D320" s="54" t="s">
        <v>28</v>
      </c>
      <c r="E320" s="58"/>
      <c r="F320" s="126"/>
      <c r="G320" s="189">
        <f t="shared" ref="G320" si="19">G321</f>
        <v>0</v>
      </c>
    </row>
    <row r="321" spans="1:7" x14ac:dyDescent="0.25">
      <c r="A321" s="106"/>
      <c r="B321" s="73"/>
      <c r="C321" s="69" t="s">
        <v>36</v>
      </c>
      <c r="D321" s="58" t="s">
        <v>37</v>
      </c>
      <c r="E321" s="58"/>
      <c r="F321" s="61"/>
      <c r="G321" s="190">
        <v>0</v>
      </c>
    </row>
    <row r="322" spans="1:7" x14ac:dyDescent="0.25">
      <c r="A322" s="119"/>
      <c r="B322" s="54" t="s">
        <v>39</v>
      </c>
      <c r="C322" s="184"/>
      <c r="D322" s="54" t="s">
        <v>40</v>
      </c>
      <c r="E322" s="58"/>
      <c r="F322" s="66"/>
      <c r="G322" s="189">
        <f>G323</f>
        <v>0</v>
      </c>
    </row>
    <row r="323" spans="1:7" x14ac:dyDescent="0.25">
      <c r="A323" s="117"/>
      <c r="B323" s="184"/>
      <c r="C323" s="58" t="s">
        <v>41</v>
      </c>
      <c r="D323" s="58" t="s">
        <v>42</v>
      </c>
      <c r="E323" s="58"/>
      <c r="F323" s="61"/>
      <c r="G323" s="190">
        <v>0</v>
      </c>
    </row>
    <row r="324" spans="1:7" x14ac:dyDescent="0.25">
      <c r="A324" s="147" t="s">
        <v>109</v>
      </c>
      <c r="B324" s="86"/>
      <c r="C324" s="82" t="s">
        <v>110</v>
      </c>
      <c r="D324" s="151"/>
      <c r="E324" s="157"/>
      <c r="F324" s="65"/>
      <c r="G324" s="191">
        <f t="shared" ref="G324:G325" si="20">G325</f>
        <v>2450000</v>
      </c>
    </row>
    <row r="325" spans="1:7" x14ac:dyDescent="0.25">
      <c r="A325" s="125"/>
      <c r="B325" s="54" t="s">
        <v>112</v>
      </c>
      <c r="C325" s="54"/>
      <c r="D325" s="54" t="s">
        <v>426</v>
      </c>
      <c r="E325" s="151"/>
      <c r="F325" s="65"/>
      <c r="G325" s="192">
        <f t="shared" si="20"/>
        <v>2450000</v>
      </c>
    </row>
    <row r="326" spans="1:7" x14ac:dyDescent="0.25">
      <c r="A326" s="125"/>
      <c r="B326" s="126"/>
      <c r="C326" s="126"/>
      <c r="D326" s="54" t="s">
        <v>114</v>
      </c>
      <c r="E326" s="158"/>
      <c r="F326" s="127"/>
      <c r="G326" s="192">
        <f>G328+G327</f>
        <v>2450000</v>
      </c>
    </row>
    <row r="327" spans="1:7" x14ac:dyDescent="0.25">
      <c r="A327" s="125"/>
      <c r="B327" s="126"/>
      <c r="C327" s="126"/>
      <c r="D327" s="213"/>
      <c r="E327" s="387" t="s">
        <v>427</v>
      </c>
      <c r="F327" s="127"/>
      <c r="G327" s="193">
        <v>200000</v>
      </c>
    </row>
    <row r="328" spans="1:7" x14ac:dyDescent="0.25">
      <c r="A328" s="125"/>
      <c r="B328" s="126"/>
      <c r="C328" s="126"/>
      <c r="D328" s="126"/>
      <c r="E328" s="57" t="s">
        <v>118</v>
      </c>
      <c r="F328" s="65"/>
      <c r="G328" s="193">
        <v>2250000</v>
      </c>
    </row>
    <row r="329" spans="1:7" x14ac:dyDescent="0.25">
      <c r="A329" s="128"/>
      <c r="B329" s="129"/>
      <c r="C329" s="130" t="s">
        <v>120</v>
      </c>
      <c r="D329" s="130"/>
      <c r="E329" s="159"/>
      <c r="F329" s="379">
        <f>F283+F260+F205+F164+F128+F85+F9</f>
        <v>10</v>
      </c>
      <c r="G329" s="194">
        <f>G9+G56+G85+G97+G120+G128+G164+G184+G197+G205+G260+G307+G110+G316+G76+G283+G238+G250+G70+G161+G116</f>
        <v>277588227</v>
      </c>
    </row>
    <row r="330" spans="1:7" x14ac:dyDescent="0.25">
      <c r="A330" s="131"/>
      <c r="B330" s="132"/>
      <c r="C330" s="132"/>
      <c r="D330" s="132"/>
      <c r="E330" s="375"/>
      <c r="F330" s="132"/>
      <c r="G330" s="195"/>
    </row>
    <row r="331" spans="1:7" x14ac:dyDescent="0.25">
      <c r="A331" s="133" t="s">
        <v>5</v>
      </c>
      <c r="B331" s="134"/>
      <c r="C331" s="134" t="s">
        <v>6</v>
      </c>
      <c r="D331" s="134"/>
      <c r="E331" s="135"/>
      <c r="F331" s="142"/>
      <c r="G331" s="196">
        <f>G10+G86+G129+G206+G284+G261</f>
        <v>40614072</v>
      </c>
    </row>
    <row r="332" spans="1:7" x14ac:dyDescent="0.25">
      <c r="A332" s="136" t="s">
        <v>11</v>
      </c>
      <c r="B332" s="164"/>
      <c r="C332" s="164" t="s">
        <v>12</v>
      </c>
      <c r="D332" s="137"/>
      <c r="E332" s="376"/>
      <c r="F332" s="142"/>
      <c r="G332" s="197">
        <f>G13+G90+G136+G213+G289+G266</f>
        <v>4429640</v>
      </c>
    </row>
    <row r="333" spans="1:7" x14ac:dyDescent="0.25">
      <c r="A333" s="136" t="s">
        <v>14</v>
      </c>
      <c r="B333" s="164"/>
      <c r="C333" s="164" t="s">
        <v>15</v>
      </c>
      <c r="D333" s="164"/>
      <c r="E333" s="138"/>
      <c r="F333" s="142"/>
      <c r="G333" s="197">
        <f>G16+G57+G98+G121+G140+G165+G185+G216+G269+G198+G111+G292+G239+G251+G317+G92</f>
        <v>74374707</v>
      </c>
    </row>
    <row r="334" spans="1:7" x14ac:dyDescent="0.25">
      <c r="A334" s="136" t="s">
        <v>109</v>
      </c>
      <c r="B334" s="164"/>
      <c r="C334" s="164" t="s">
        <v>110</v>
      </c>
      <c r="D334" s="164"/>
      <c r="E334" s="138"/>
      <c r="F334" s="142"/>
      <c r="G334" s="197">
        <f>G308+G324</f>
        <v>4750000</v>
      </c>
    </row>
    <row r="335" spans="1:7" x14ac:dyDescent="0.25">
      <c r="A335" s="136" t="s">
        <v>46</v>
      </c>
      <c r="B335" s="164"/>
      <c r="C335" s="164" t="s">
        <v>47</v>
      </c>
      <c r="D335" s="164"/>
      <c r="E335" s="138"/>
      <c r="F335" s="378"/>
      <c r="G335" s="197">
        <f>G34+G76</f>
        <v>124190110</v>
      </c>
    </row>
    <row r="336" spans="1:7" x14ac:dyDescent="0.25">
      <c r="A336" s="136" t="s">
        <v>61</v>
      </c>
      <c r="B336" s="164"/>
      <c r="C336" s="459" t="s">
        <v>62</v>
      </c>
      <c r="D336" s="459"/>
      <c r="E336" s="460"/>
      <c r="F336" s="142"/>
      <c r="G336" s="197">
        <f>G53+G156+G248</f>
        <v>19375780</v>
      </c>
    </row>
    <row r="337" spans="1:7" x14ac:dyDescent="0.25">
      <c r="A337" s="136" t="s">
        <v>104</v>
      </c>
      <c r="B337" s="164"/>
      <c r="C337" s="459" t="s">
        <v>121</v>
      </c>
      <c r="D337" s="459"/>
      <c r="E337" s="460"/>
      <c r="F337" s="142"/>
      <c r="G337" s="197">
        <f>G106+G162+G116</f>
        <v>6500000</v>
      </c>
    </row>
    <row r="338" spans="1:7" x14ac:dyDescent="0.25">
      <c r="A338" s="139" t="s">
        <v>122</v>
      </c>
      <c r="B338" s="140"/>
      <c r="C338" s="140" t="s">
        <v>123</v>
      </c>
      <c r="D338" s="140"/>
      <c r="E338" s="377"/>
      <c r="F338" s="378"/>
      <c r="G338" s="197">
        <v>0</v>
      </c>
    </row>
    <row r="339" spans="1:7" x14ac:dyDescent="0.25">
      <c r="A339" s="141" t="s">
        <v>66</v>
      </c>
      <c r="B339" s="142"/>
      <c r="C339" s="142" t="s">
        <v>67</v>
      </c>
      <c r="D339" s="142"/>
      <c r="E339" s="143"/>
      <c r="F339" s="142"/>
      <c r="G339" s="197">
        <f>G73</f>
        <v>3353918</v>
      </c>
    </row>
    <row r="340" spans="1:7" ht="15.75" thickBot="1" x14ac:dyDescent="0.3">
      <c r="A340" s="144"/>
      <c r="B340" s="145"/>
      <c r="C340" s="145" t="s">
        <v>120</v>
      </c>
      <c r="D340" s="145"/>
      <c r="E340" s="146"/>
      <c r="F340" s="142"/>
      <c r="G340" s="198">
        <f>G331+G332+G333+G334+G335+G336+G337+G338+G339</f>
        <v>277588227</v>
      </c>
    </row>
  </sheetData>
  <mergeCells count="14">
    <mergeCell ref="G7:G8"/>
    <mergeCell ref="D78:E78"/>
    <mergeCell ref="A76:F76"/>
    <mergeCell ref="A7:E8"/>
    <mergeCell ref="F7:F8"/>
    <mergeCell ref="A1:F1"/>
    <mergeCell ref="A2:F2"/>
    <mergeCell ref="C336:E336"/>
    <mergeCell ref="C337:E337"/>
    <mergeCell ref="A283:E283"/>
    <mergeCell ref="E230:F230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55" min="4" max="8" man="1"/>
    <brk id="119" min="4" max="8" man="1"/>
    <brk id="176" min="4" max="8" man="1"/>
    <brk id="237" min="4" max="8" man="1"/>
    <brk id="306" min="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zoomScaleNormal="100" zoomScaleSheetLayoutView="100" workbookViewId="0">
      <selection activeCell="A4" sqref="A4:F4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223"/>
      <c r="B1" s="455" t="s">
        <v>416</v>
      </c>
      <c r="C1" s="456"/>
      <c r="D1" s="456"/>
      <c r="E1" s="456"/>
      <c r="F1" s="456"/>
      <c r="G1" s="456"/>
    </row>
    <row r="2" spans="1:7" x14ac:dyDescent="0.25">
      <c r="A2" s="223"/>
      <c r="B2" s="482"/>
      <c r="C2" s="458"/>
      <c r="D2" s="458"/>
      <c r="E2" s="458"/>
      <c r="F2" s="458"/>
    </row>
    <row r="3" spans="1:7" x14ac:dyDescent="0.25">
      <c r="A3" s="466" t="s">
        <v>0</v>
      </c>
      <c r="B3" s="466"/>
      <c r="C3" s="466"/>
      <c r="D3" s="466"/>
      <c r="E3" s="466"/>
      <c r="F3" s="466"/>
    </row>
    <row r="4" spans="1:7" x14ac:dyDescent="0.25">
      <c r="A4" s="466" t="s">
        <v>422</v>
      </c>
      <c r="B4" s="466"/>
      <c r="C4" s="466"/>
      <c r="D4" s="466"/>
      <c r="E4" s="466"/>
      <c r="F4" s="466"/>
    </row>
    <row r="5" spans="1:7" x14ac:dyDescent="0.25">
      <c r="A5" s="466" t="s">
        <v>319</v>
      </c>
      <c r="B5" s="466"/>
      <c r="C5" s="466"/>
      <c r="D5" s="466"/>
      <c r="E5" s="466"/>
      <c r="F5" s="466"/>
    </row>
    <row r="6" spans="1:7" x14ac:dyDescent="0.25">
      <c r="A6" s="223"/>
      <c r="B6" s="44"/>
      <c r="C6" s="483" t="s">
        <v>1</v>
      </c>
      <c r="D6" s="483"/>
      <c r="E6" s="483"/>
      <c r="F6" s="483"/>
    </row>
    <row r="7" spans="1:7" x14ac:dyDescent="0.25">
      <c r="A7" s="484" t="s">
        <v>294</v>
      </c>
      <c r="B7" s="487" t="s">
        <v>207</v>
      </c>
      <c r="C7" s="490" t="s">
        <v>295</v>
      </c>
      <c r="D7" s="490" t="s">
        <v>296</v>
      </c>
      <c r="E7" s="490" t="s">
        <v>320</v>
      </c>
      <c r="F7" s="479" t="s">
        <v>298</v>
      </c>
    </row>
    <row r="8" spans="1:7" x14ac:dyDescent="0.25">
      <c r="A8" s="485"/>
      <c r="B8" s="488"/>
      <c r="C8" s="491"/>
      <c r="D8" s="493"/>
      <c r="E8" s="491"/>
      <c r="F8" s="480"/>
    </row>
    <row r="9" spans="1:7" x14ac:dyDescent="0.25">
      <c r="A9" s="485"/>
      <c r="B9" s="488"/>
      <c r="C9" s="491"/>
      <c r="D9" s="493"/>
      <c r="E9" s="491"/>
      <c r="F9" s="480"/>
    </row>
    <row r="10" spans="1:7" x14ac:dyDescent="0.25">
      <c r="A10" s="486"/>
      <c r="B10" s="489"/>
      <c r="C10" s="492"/>
      <c r="D10" s="494"/>
      <c r="E10" s="492"/>
      <c r="F10" s="481"/>
    </row>
    <row r="11" spans="1:7" x14ac:dyDescent="0.25">
      <c r="A11" s="282">
        <v>1</v>
      </c>
      <c r="B11" s="8">
        <v>2</v>
      </c>
      <c r="C11" s="283">
        <v>3</v>
      </c>
      <c r="D11" s="283">
        <v>4</v>
      </c>
      <c r="E11" s="283">
        <v>5</v>
      </c>
      <c r="F11" s="284">
        <v>6</v>
      </c>
    </row>
    <row r="12" spans="1:7" ht="21.95" customHeight="1" x14ac:dyDescent="0.25">
      <c r="A12" s="285" t="s">
        <v>299</v>
      </c>
      <c r="B12" s="286" t="s">
        <v>321</v>
      </c>
      <c r="C12" s="287">
        <v>56178509</v>
      </c>
      <c r="D12" s="287">
        <v>2775000</v>
      </c>
      <c r="E12" s="288"/>
      <c r="F12" s="289">
        <f>SUM(C12:E12)</f>
        <v>58953509</v>
      </c>
    </row>
    <row r="13" spans="1:7" ht="21.95" customHeight="1" x14ac:dyDescent="0.25">
      <c r="A13" s="290" t="s">
        <v>303</v>
      </c>
      <c r="B13" s="291" t="s">
        <v>322</v>
      </c>
      <c r="C13" s="287">
        <v>2180000</v>
      </c>
      <c r="D13" s="292"/>
      <c r="E13" s="292"/>
      <c r="F13" s="289">
        <f t="shared" ref="F13:F32" si="0">SUM(C13:E13)</f>
        <v>2180000</v>
      </c>
    </row>
    <row r="14" spans="1:7" ht="21.95" customHeight="1" x14ac:dyDescent="0.25">
      <c r="A14" s="290" t="s">
        <v>305</v>
      </c>
      <c r="B14" s="293" t="s">
        <v>323</v>
      </c>
      <c r="C14" s="287">
        <v>3353918</v>
      </c>
      <c r="D14" s="292"/>
      <c r="E14" s="292"/>
      <c r="F14" s="289">
        <f t="shared" si="0"/>
        <v>3353918</v>
      </c>
    </row>
    <row r="15" spans="1:7" ht="21.95" customHeight="1" x14ac:dyDescent="0.25">
      <c r="A15" s="290" t="s">
        <v>307</v>
      </c>
      <c r="B15" s="291" t="s">
        <v>324</v>
      </c>
      <c r="C15" s="287">
        <v>91461049</v>
      </c>
      <c r="D15" s="292"/>
      <c r="E15" s="292"/>
      <c r="F15" s="289">
        <f t="shared" si="0"/>
        <v>91461049</v>
      </c>
    </row>
    <row r="16" spans="1:7" ht="21.95" customHeight="1" x14ac:dyDescent="0.25">
      <c r="A16" s="290" t="s">
        <v>309</v>
      </c>
      <c r="B16" s="291" t="s">
        <v>310</v>
      </c>
      <c r="C16" s="294">
        <v>0</v>
      </c>
      <c r="D16" s="292">
        <v>3725860</v>
      </c>
      <c r="E16" s="292"/>
      <c r="F16" s="289">
        <f t="shared" si="0"/>
        <v>3725860</v>
      </c>
    </row>
    <row r="17" spans="1:6" ht="21.95" customHeight="1" x14ac:dyDescent="0.25">
      <c r="A17" s="290" t="s">
        <v>325</v>
      </c>
      <c r="B17" s="295" t="s">
        <v>326</v>
      </c>
      <c r="C17" s="294">
        <v>6250000</v>
      </c>
      <c r="D17" s="292"/>
      <c r="E17" s="292"/>
      <c r="F17" s="289">
        <f t="shared" si="0"/>
        <v>6250000</v>
      </c>
    </row>
    <row r="18" spans="1:6" ht="21.95" customHeight="1" x14ac:dyDescent="0.25">
      <c r="A18" s="290" t="s">
        <v>327</v>
      </c>
      <c r="B18" s="291" t="s">
        <v>328</v>
      </c>
      <c r="C18" s="294">
        <v>381000</v>
      </c>
      <c r="D18" s="292"/>
      <c r="E18" s="292"/>
      <c r="F18" s="289">
        <f t="shared" si="0"/>
        <v>381000</v>
      </c>
    </row>
    <row r="19" spans="1:6" ht="21.95" customHeight="1" x14ac:dyDescent="0.25">
      <c r="A19" s="290" t="s">
        <v>405</v>
      </c>
      <c r="B19" s="291" t="s">
        <v>406</v>
      </c>
      <c r="C19" s="294">
        <v>0</v>
      </c>
      <c r="D19" s="292"/>
      <c r="E19" s="292"/>
      <c r="F19" s="289">
        <f t="shared" si="0"/>
        <v>0</v>
      </c>
    </row>
    <row r="20" spans="1:6" ht="21.95" customHeight="1" x14ac:dyDescent="0.25">
      <c r="A20" s="290" t="s">
        <v>329</v>
      </c>
      <c r="B20" s="291" t="s">
        <v>330</v>
      </c>
      <c r="C20" s="294">
        <v>4020000</v>
      </c>
      <c r="D20" s="292"/>
      <c r="E20" s="292"/>
      <c r="F20" s="289">
        <f t="shared" si="0"/>
        <v>4020000</v>
      </c>
    </row>
    <row r="21" spans="1:6" ht="21.95" customHeight="1" x14ac:dyDescent="0.25">
      <c r="A21" s="290" t="s">
        <v>311</v>
      </c>
      <c r="B21" s="295" t="s">
        <v>312</v>
      </c>
      <c r="C21" s="294">
        <v>22722672</v>
      </c>
      <c r="D21" s="292"/>
      <c r="E21" s="292"/>
      <c r="F21" s="289">
        <f t="shared" si="0"/>
        <v>22722672</v>
      </c>
    </row>
    <row r="22" spans="1:6" ht="21.95" customHeight="1" x14ac:dyDescent="0.25">
      <c r="A22" s="290" t="s">
        <v>331</v>
      </c>
      <c r="B22" s="293" t="s">
        <v>332</v>
      </c>
      <c r="C22" s="294">
        <v>1500000</v>
      </c>
      <c r="D22" s="292"/>
      <c r="E22" s="292"/>
      <c r="F22" s="289">
        <f t="shared" si="0"/>
        <v>1500000</v>
      </c>
    </row>
    <row r="23" spans="1:6" ht="21.95" customHeight="1" x14ac:dyDescent="0.25">
      <c r="A23" s="290" t="s">
        <v>313</v>
      </c>
      <c r="B23" s="291" t="s">
        <v>333</v>
      </c>
      <c r="C23" s="294">
        <v>100000</v>
      </c>
      <c r="D23" s="292"/>
      <c r="E23" s="292"/>
      <c r="F23" s="289">
        <f t="shared" si="0"/>
        <v>100000</v>
      </c>
    </row>
    <row r="24" spans="1:6" ht="21.95" customHeight="1" x14ac:dyDescent="0.25">
      <c r="A24" s="290" t="s">
        <v>334</v>
      </c>
      <c r="B24" s="291" t="s">
        <v>335</v>
      </c>
      <c r="C24" s="294">
        <v>1195000</v>
      </c>
      <c r="D24" s="292"/>
      <c r="E24" s="292"/>
      <c r="F24" s="289">
        <f t="shared" si="0"/>
        <v>1195000</v>
      </c>
    </row>
    <row r="25" spans="1:6" ht="21.95" customHeight="1" x14ac:dyDescent="0.25">
      <c r="A25" s="290" t="s">
        <v>336</v>
      </c>
      <c r="B25" s="291" t="s">
        <v>337</v>
      </c>
      <c r="C25" s="294">
        <v>25000</v>
      </c>
      <c r="D25" s="292"/>
      <c r="E25" s="292"/>
      <c r="F25" s="289">
        <f t="shared" si="0"/>
        <v>25000</v>
      </c>
    </row>
    <row r="26" spans="1:6" ht="21.95" customHeight="1" x14ac:dyDescent="0.25">
      <c r="A26" s="290" t="s">
        <v>314</v>
      </c>
      <c r="B26" s="291" t="s">
        <v>315</v>
      </c>
      <c r="C26" s="294">
        <v>22441350</v>
      </c>
      <c r="D26" s="292"/>
      <c r="E26" s="292"/>
      <c r="F26" s="289">
        <f t="shared" si="0"/>
        <v>22441350</v>
      </c>
    </row>
    <row r="27" spans="1:6" ht="21.95" customHeight="1" x14ac:dyDescent="0.25">
      <c r="A27" s="296" t="s">
        <v>338</v>
      </c>
      <c r="B27" s="297" t="s">
        <v>339</v>
      </c>
      <c r="C27" s="298">
        <v>15795780</v>
      </c>
      <c r="D27" s="299"/>
      <c r="E27" s="299"/>
      <c r="F27" s="289">
        <f t="shared" si="0"/>
        <v>15795780</v>
      </c>
    </row>
    <row r="28" spans="1:6" ht="21.95" customHeight="1" x14ac:dyDescent="0.25">
      <c r="A28" s="296" t="s">
        <v>340</v>
      </c>
      <c r="B28" s="297" t="s">
        <v>341</v>
      </c>
      <c r="C28" s="298">
        <v>750000</v>
      </c>
      <c r="D28" s="299"/>
      <c r="E28" s="299"/>
      <c r="F28" s="289">
        <f t="shared" si="0"/>
        <v>750000</v>
      </c>
    </row>
    <row r="29" spans="1:6" ht="21.95" customHeight="1" x14ac:dyDescent="0.25">
      <c r="A29" s="296" t="s">
        <v>316</v>
      </c>
      <c r="B29" s="297" t="s">
        <v>342</v>
      </c>
      <c r="C29" s="298">
        <v>29741569</v>
      </c>
      <c r="D29" s="299"/>
      <c r="E29" s="299"/>
      <c r="F29" s="289">
        <f t="shared" si="0"/>
        <v>29741569</v>
      </c>
    </row>
    <row r="30" spans="1:6" ht="21.95" customHeight="1" x14ac:dyDescent="0.25">
      <c r="A30" s="296" t="s">
        <v>343</v>
      </c>
      <c r="B30" s="297" t="s">
        <v>344</v>
      </c>
      <c r="C30" s="298"/>
      <c r="D30" s="299">
        <v>8241520</v>
      </c>
      <c r="E30" s="299"/>
      <c r="F30" s="289">
        <f t="shared" si="0"/>
        <v>8241520</v>
      </c>
    </row>
    <row r="31" spans="1:6" ht="22.9" customHeight="1" x14ac:dyDescent="0.25">
      <c r="A31" s="296">
        <v>107060</v>
      </c>
      <c r="B31" s="300" t="s">
        <v>345</v>
      </c>
      <c r="C31" s="298">
        <v>2300000</v>
      </c>
      <c r="D31" s="299"/>
      <c r="E31" s="299"/>
      <c r="F31" s="289">
        <f t="shared" si="0"/>
        <v>2300000</v>
      </c>
    </row>
    <row r="32" spans="1:6" ht="21.95" customHeight="1" x14ac:dyDescent="0.25">
      <c r="A32" s="296" t="s">
        <v>346</v>
      </c>
      <c r="B32" s="301" t="s">
        <v>347</v>
      </c>
      <c r="C32" s="302">
        <v>2450000</v>
      </c>
      <c r="D32" s="303"/>
      <c r="E32" s="303"/>
      <c r="F32" s="289">
        <f t="shared" si="0"/>
        <v>2450000</v>
      </c>
    </row>
    <row r="33" spans="1:6" ht="21.95" customHeight="1" thickBot="1" x14ac:dyDescent="0.3">
      <c r="A33" s="304"/>
      <c r="B33" s="305" t="s">
        <v>348</v>
      </c>
      <c r="C33" s="306">
        <f>SUM(C12:C32)</f>
        <v>262845847</v>
      </c>
      <c r="D33" s="307">
        <f>SUM(D12:D31)</f>
        <v>14742380</v>
      </c>
      <c r="E33" s="307">
        <f>SUM(E18:E26)</f>
        <v>0</v>
      </c>
      <c r="F33" s="308">
        <f>SUM(F12:F32)</f>
        <v>277588227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view="pageBreakPreview" zoomScaleNormal="100" zoomScaleSheetLayoutView="100" workbookViewId="0">
      <selection activeCell="A4" sqref="A4:B4"/>
    </sheetView>
  </sheetViews>
  <sheetFormatPr defaultRowHeight="15" x14ac:dyDescent="0.25"/>
  <cols>
    <col min="1" max="1" width="42.5703125" customWidth="1"/>
    <col min="2" max="2" width="16.85546875" customWidth="1"/>
  </cols>
  <sheetData>
    <row r="1" spans="1:2" ht="15.75" x14ac:dyDescent="0.25">
      <c r="A1" s="499" t="s">
        <v>415</v>
      </c>
      <c r="B1" s="500"/>
    </row>
    <row r="2" spans="1:2" ht="15.75" x14ac:dyDescent="0.25">
      <c r="A2" s="400"/>
      <c r="B2" s="458"/>
    </row>
    <row r="3" spans="1:2" ht="15.75" x14ac:dyDescent="0.25">
      <c r="A3" s="502" t="s">
        <v>221</v>
      </c>
      <c r="B3" s="433"/>
    </row>
    <row r="4" spans="1:2" ht="15.75" x14ac:dyDescent="0.25">
      <c r="A4" s="503" t="s">
        <v>444</v>
      </c>
      <c r="B4" s="504"/>
    </row>
    <row r="5" spans="1:2" ht="15.75" x14ac:dyDescent="0.25">
      <c r="A5" s="503"/>
      <c r="B5" s="504"/>
    </row>
    <row r="6" spans="1:2" ht="15.75" x14ac:dyDescent="0.25">
      <c r="A6" s="501" t="s">
        <v>1</v>
      </c>
      <c r="B6" s="458"/>
    </row>
    <row r="7" spans="1:2" ht="15" customHeight="1" x14ac:dyDescent="0.25">
      <c r="A7" s="495" t="s">
        <v>222</v>
      </c>
      <c r="B7" s="497" t="s">
        <v>135</v>
      </c>
    </row>
    <row r="8" spans="1:2" ht="15" customHeight="1" x14ac:dyDescent="0.25">
      <c r="A8" s="496"/>
      <c r="B8" s="498"/>
    </row>
    <row r="9" spans="1:2" ht="15.75" x14ac:dyDescent="0.25">
      <c r="A9" s="40">
        <v>1</v>
      </c>
      <c r="B9" s="199">
        <v>2</v>
      </c>
    </row>
    <row r="10" spans="1:2" ht="15.75" x14ac:dyDescent="0.25">
      <c r="A10" s="41" t="s">
        <v>62</v>
      </c>
      <c r="B10" s="200"/>
    </row>
    <row r="11" spans="1:2" ht="15.75" customHeight="1" x14ac:dyDescent="0.25">
      <c r="A11" s="42"/>
      <c r="B11" s="201"/>
    </row>
    <row r="12" spans="1:2" ht="15.75" customHeight="1" x14ac:dyDescent="0.25">
      <c r="A12" s="42"/>
      <c r="B12" s="201"/>
    </row>
    <row r="13" spans="1:2" ht="15.75" customHeight="1" x14ac:dyDescent="0.25">
      <c r="A13" s="49" t="s">
        <v>436</v>
      </c>
      <c r="B13" s="201">
        <v>1270000</v>
      </c>
    </row>
    <row r="14" spans="1:2" ht="15.75" customHeight="1" x14ac:dyDescent="0.25">
      <c r="A14" s="49" t="s">
        <v>270</v>
      </c>
      <c r="B14" s="201">
        <v>1000000</v>
      </c>
    </row>
    <row r="15" spans="1:2" ht="15.75" customHeight="1" x14ac:dyDescent="0.25">
      <c r="A15" s="49" t="s">
        <v>271</v>
      </c>
      <c r="B15" s="201">
        <v>800000</v>
      </c>
    </row>
    <row r="16" spans="1:2" ht="15.75" customHeight="1" x14ac:dyDescent="0.25">
      <c r="A16" s="49" t="s">
        <v>437</v>
      </c>
      <c r="B16" s="201">
        <v>1000000</v>
      </c>
    </row>
    <row r="17" spans="1:2" ht="15.75" customHeight="1" x14ac:dyDescent="0.25">
      <c r="A17" s="49" t="s">
        <v>411</v>
      </c>
      <c r="B17" s="201">
        <v>15305780</v>
      </c>
    </row>
    <row r="18" spans="1:2" ht="15.75" x14ac:dyDescent="0.25">
      <c r="A18" s="43" t="s">
        <v>223</v>
      </c>
      <c r="B18" s="202">
        <f>SUM(B11:B17)</f>
        <v>19375780</v>
      </c>
    </row>
    <row r="19" spans="1:2" ht="15.75" x14ac:dyDescent="0.25">
      <c r="A19" s="42"/>
      <c r="B19" s="201"/>
    </row>
    <row r="20" spans="1:2" ht="15.75" x14ac:dyDescent="0.25">
      <c r="A20" s="41" t="s">
        <v>105</v>
      </c>
      <c r="B20" s="201"/>
    </row>
    <row r="21" spans="1:2" ht="15.75" x14ac:dyDescent="0.25">
      <c r="A21" s="42" t="s">
        <v>272</v>
      </c>
      <c r="B21" s="201">
        <v>1500000</v>
      </c>
    </row>
    <row r="22" spans="1:2" ht="15.75" x14ac:dyDescent="0.25">
      <c r="A22" s="42" t="s">
        <v>273</v>
      </c>
      <c r="B22" s="201">
        <v>1000000</v>
      </c>
    </row>
    <row r="23" spans="1:2" ht="15.75" x14ac:dyDescent="0.25">
      <c r="A23" s="42" t="s">
        <v>438</v>
      </c>
      <c r="B23" s="201">
        <v>1000000</v>
      </c>
    </row>
    <row r="24" spans="1:2" ht="15.75" x14ac:dyDescent="0.25">
      <c r="A24" s="42" t="s">
        <v>439</v>
      </c>
      <c r="B24" s="201">
        <v>3000000</v>
      </c>
    </row>
    <row r="25" spans="1:2" ht="15.75" x14ac:dyDescent="0.25">
      <c r="A25" s="43" t="s">
        <v>224</v>
      </c>
      <c r="B25" s="202">
        <f>SUM(B21:B24)</f>
        <v>6500000</v>
      </c>
    </row>
    <row r="26" spans="1:2" ht="15.75" x14ac:dyDescent="0.25">
      <c r="A26" s="42"/>
      <c r="B26" s="201"/>
    </row>
    <row r="27" spans="1:2" ht="16.5" thickBot="1" x14ac:dyDescent="0.3">
      <c r="A27" s="203" t="s">
        <v>225</v>
      </c>
      <c r="B27" s="204">
        <f>B18+B25</f>
        <v>25875780</v>
      </c>
    </row>
  </sheetData>
  <mergeCells count="8"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223"/>
      <c r="B1" s="223" t="s">
        <v>414</v>
      </c>
      <c r="C1" s="223"/>
      <c r="D1" s="223"/>
      <c r="F1" s="223"/>
    </row>
    <row r="2" spans="1:6" ht="15.75" x14ac:dyDescent="0.25">
      <c r="A2" s="433" t="s">
        <v>221</v>
      </c>
      <c r="B2" s="458"/>
      <c r="C2" s="440"/>
      <c r="D2" s="440"/>
      <c r="E2" s="440"/>
      <c r="F2" s="440"/>
    </row>
    <row r="3" spans="1:6" ht="15.75" x14ac:dyDescent="0.25">
      <c r="A3" s="224"/>
      <c r="B3" s="433" t="s">
        <v>440</v>
      </c>
      <c r="C3" s="508"/>
      <c r="D3" s="508"/>
      <c r="E3" s="508"/>
    </row>
    <row r="4" spans="1:6" ht="15.75" x14ac:dyDescent="0.25">
      <c r="A4" s="224"/>
      <c r="B4" s="223"/>
    </row>
    <row r="5" spans="1:6" ht="15.75" x14ac:dyDescent="0.25">
      <c r="A5" s="309"/>
      <c r="B5" s="309"/>
      <c r="C5" s="223"/>
      <c r="D5" s="310"/>
      <c r="E5" s="310"/>
      <c r="F5" s="311" t="s">
        <v>1</v>
      </c>
    </row>
    <row r="6" spans="1:6" x14ac:dyDescent="0.25">
      <c r="A6" s="509" t="s">
        <v>207</v>
      </c>
      <c r="B6" s="510"/>
      <c r="C6" s="513" t="s">
        <v>349</v>
      </c>
      <c r="D6" s="515" t="s">
        <v>350</v>
      </c>
      <c r="E6" s="517" t="s">
        <v>397</v>
      </c>
      <c r="F6" s="517" t="s">
        <v>441</v>
      </c>
    </row>
    <row r="7" spans="1:6" x14ac:dyDescent="0.25">
      <c r="A7" s="511"/>
      <c r="B7" s="512"/>
      <c r="C7" s="514"/>
      <c r="D7" s="516"/>
      <c r="E7" s="518"/>
      <c r="F7" s="518"/>
    </row>
    <row r="8" spans="1:6" x14ac:dyDescent="0.25">
      <c r="A8" s="8">
        <v>1</v>
      </c>
      <c r="B8" s="312">
        <v>2</v>
      </c>
      <c r="C8" s="313">
        <v>3</v>
      </c>
      <c r="D8" s="8">
        <v>4</v>
      </c>
      <c r="E8" s="8">
        <v>5</v>
      </c>
      <c r="F8" s="8">
        <v>6</v>
      </c>
    </row>
    <row r="9" spans="1:6" ht="15.75" x14ac:dyDescent="0.25">
      <c r="A9" s="505" t="s">
        <v>208</v>
      </c>
      <c r="B9" s="506"/>
      <c r="C9" s="314">
        <f>SUM(C10:C13)</f>
        <v>195227427</v>
      </c>
      <c r="D9" s="315">
        <f>SUM(D10:D13)</f>
        <v>204000000</v>
      </c>
      <c r="E9" s="316">
        <f>SUM(E10:E13)</f>
        <v>215000000</v>
      </c>
      <c r="F9" s="317">
        <f>SUM(F10:F13)</f>
        <v>227000000</v>
      </c>
    </row>
    <row r="10" spans="1:6" x14ac:dyDescent="0.25">
      <c r="A10" s="318" t="s">
        <v>136</v>
      </c>
      <c r="B10" s="319" t="s">
        <v>137</v>
      </c>
      <c r="C10" s="320">
        <v>104269319</v>
      </c>
      <c r="D10" s="321">
        <v>110000000</v>
      </c>
      <c r="E10" s="321">
        <v>115000000</v>
      </c>
      <c r="F10" s="322">
        <v>120000000</v>
      </c>
    </row>
    <row r="11" spans="1:6" x14ac:dyDescent="0.25">
      <c r="A11" s="318" t="s">
        <v>165</v>
      </c>
      <c r="B11" s="319" t="s">
        <v>166</v>
      </c>
      <c r="C11" s="320">
        <v>81450000</v>
      </c>
      <c r="D11" s="321">
        <v>85000000</v>
      </c>
      <c r="E11" s="321">
        <v>90000000</v>
      </c>
      <c r="F11" s="322">
        <v>95000000</v>
      </c>
    </row>
    <row r="12" spans="1:6" x14ac:dyDescent="0.25">
      <c r="A12" s="318" t="s">
        <v>177</v>
      </c>
      <c r="B12" s="319" t="s">
        <v>178</v>
      </c>
      <c r="C12" s="320">
        <v>7957200</v>
      </c>
      <c r="D12" s="1">
        <v>9000000</v>
      </c>
      <c r="E12" s="323">
        <v>10000000</v>
      </c>
      <c r="F12" s="1">
        <v>12000000</v>
      </c>
    </row>
    <row r="13" spans="1:6" x14ac:dyDescent="0.25">
      <c r="A13" s="318" t="s">
        <v>189</v>
      </c>
      <c r="B13" s="319" t="s">
        <v>190</v>
      </c>
      <c r="C13" s="320">
        <v>1550908</v>
      </c>
      <c r="D13" s="320">
        <v>0</v>
      </c>
      <c r="E13" s="320">
        <v>0</v>
      </c>
      <c r="F13" s="324">
        <v>0</v>
      </c>
    </row>
    <row r="14" spans="1:6" x14ac:dyDescent="0.25">
      <c r="A14" s="325" t="s">
        <v>209</v>
      </c>
      <c r="B14" s="326"/>
      <c r="C14" s="327">
        <f>SUM(C15:C17)</f>
        <v>32931400</v>
      </c>
      <c r="D14" s="327">
        <f t="shared" ref="D14:F14" si="0">SUM(D15:D17)</f>
        <v>0</v>
      </c>
      <c r="E14" s="327">
        <f t="shared" si="0"/>
        <v>0</v>
      </c>
      <c r="F14" s="328">
        <f t="shared" si="0"/>
        <v>0</v>
      </c>
    </row>
    <row r="15" spans="1:6" x14ac:dyDescent="0.25">
      <c r="A15" s="318" t="s">
        <v>162</v>
      </c>
      <c r="B15" s="329" t="s">
        <v>163</v>
      </c>
      <c r="C15" s="321">
        <v>0</v>
      </c>
      <c r="D15" s="324">
        <v>0</v>
      </c>
      <c r="E15" s="324">
        <v>0</v>
      </c>
      <c r="F15" s="324">
        <v>0</v>
      </c>
    </row>
    <row r="16" spans="1:6" x14ac:dyDescent="0.25">
      <c r="A16" s="318" t="s">
        <v>187</v>
      </c>
      <c r="B16" s="319" t="s">
        <v>188</v>
      </c>
      <c r="C16" s="321">
        <v>0</v>
      </c>
      <c r="D16" s="324">
        <v>0</v>
      </c>
      <c r="E16" s="324">
        <v>0</v>
      </c>
      <c r="F16" s="324">
        <v>0</v>
      </c>
    </row>
    <row r="17" spans="1:6" x14ac:dyDescent="0.25">
      <c r="A17" s="318" t="s">
        <v>193</v>
      </c>
      <c r="B17" s="319" t="s">
        <v>194</v>
      </c>
      <c r="C17" s="321">
        <v>32931400</v>
      </c>
      <c r="D17" s="324">
        <v>0</v>
      </c>
      <c r="E17" s="324">
        <v>0</v>
      </c>
      <c r="F17" s="324">
        <v>0</v>
      </c>
    </row>
    <row r="18" spans="1:6" x14ac:dyDescent="0.25">
      <c r="A18" s="325" t="s">
        <v>197</v>
      </c>
      <c r="B18" s="319"/>
      <c r="C18" s="327">
        <f>SUM(C19)</f>
        <v>49430000</v>
      </c>
      <c r="D18" s="327">
        <f>D19</f>
        <v>43000000</v>
      </c>
      <c r="E18" s="327">
        <f>SUM(E19)</f>
        <v>37500000</v>
      </c>
      <c r="F18" s="328">
        <f>SUM(F19)</f>
        <v>25900000</v>
      </c>
    </row>
    <row r="19" spans="1:6" x14ac:dyDescent="0.25">
      <c r="A19" s="318" t="s">
        <v>196</v>
      </c>
      <c r="B19" s="319" t="s">
        <v>197</v>
      </c>
      <c r="C19" s="321">
        <v>49430000</v>
      </c>
      <c r="D19" s="1">
        <v>43000000</v>
      </c>
      <c r="E19" s="323">
        <v>37500000</v>
      </c>
      <c r="F19" s="1">
        <v>25900000</v>
      </c>
    </row>
    <row r="20" spans="1:6" x14ac:dyDescent="0.25">
      <c r="A20" s="330" t="s">
        <v>210</v>
      </c>
      <c r="B20" s="331"/>
      <c r="C20" s="332">
        <f>SUM(C9+C14+C18)</f>
        <v>277588827</v>
      </c>
      <c r="D20" s="332">
        <f>SUM(D9+D14+D18)</f>
        <v>247000000</v>
      </c>
      <c r="E20" s="332">
        <f>SUM(E9+E14+E18)</f>
        <v>252500000</v>
      </c>
      <c r="F20" s="333">
        <f>SUM(F9+F14+F18)</f>
        <v>252900000</v>
      </c>
    </row>
    <row r="21" spans="1:6" ht="15.75" x14ac:dyDescent="0.25">
      <c r="A21" s="507" t="s">
        <v>211</v>
      </c>
      <c r="B21" s="506"/>
      <c r="C21" s="327">
        <f>SUM(C22:C26)</f>
        <v>248358529</v>
      </c>
      <c r="D21" s="327">
        <f>SUM(D22:D26)</f>
        <v>241000000</v>
      </c>
      <c r="E21" s="327">
        <f>SUM(E22:E26)</f>
        <v>246500000</v>
      </c>
      <c r="F21" s="328">
        <f>SUM(F22:F26)</f>
        <v>247000000</v>
      </c>
    </row>
    <row r="22" spans="1:6" x14ac:dyDescent="0.25">
      <c r="A22" s="318" t="s">
        <v>5</v>
      </c>
      <c r="B22" s="319" t="s">
        <v>212</v>
      </c>
      <c r="C22" s="334">
        <v>40614072</v>
      </c>
      <c r="D22" s="321">
        <v>45000000</v>
      </c>
      <c r="E22" s="321">
        <v>50000000</v>
      </c>
      <c r="F22" s="322">
        <v>50000000</v>
      </c>
    </row>
    <row r="23" spans="1:6" x14ac:dyDescent="0.25">
      <c r="A23" s="318" t="s">
        <v>11</v>
      </c>
      <c r="B23" s="329" t="s">
        <v>213</v>
      </c>
      <c r="C23" s="320">
        <v>4429640</v>
      </c>
      <c r="D23" s="321">
        <v>6000000</v>
      </c>
      <c r="E23" s="321">
        <v>6500000</v>
      </c>
      <c r="F23" s="322">
        <v>7000000</v>
      </c>
    </row>
    <row r="24" spans="1:6" x14ac:dyDescent="0.25">
      <c r="A24" s="318" t="s">
        <v>14</v>
      </c>
      <c r="B24" s="319" t="s">
        <v>15</v>
      </c>
      <c r="C24" s="320">
        <v>74374707</v>
      </c>
      <c r="D24" s="321">
        <v>80000000</v>
      </c>
      <c r="E24" s="321">
        <v>82000000</v>
      </c>
      <c r="F24" s="322">
        <v>84000000</v>
      </c>
    </row>
    <row r="25" spans="1:6" x14ac:dyDescent="0.25">
      <c r="A25" s="318" t="s">
        <v>109</v>
      </c>
      <c r="B25" s="319" t="s">
        <v>214</v>
      </c>
      <c r="C25" s="320">
        <v>4750000</v>
      </c>
      <c r="D25" s="321">
        <v>5000000</v>
      </c>
      <c r="E25" s="321">
        <v>5000000</v>
      </c>
      <c r="F25" s="322">
        <v>5000000</v>
      </c>
    </row>
    <row r="26" spans="1:6" x14ac:dyDescent="0.25">
      <c r="A26" s="318" t="s">
        <v>46</v>
      </c>
      <c r="B26" s="319" t="s">
        <v>47</v>
      </c>
      <c r="C26" s="320">
        <v>124190110</v>
      </c>
      <c r="D26" s="321">
        <v>105000000</v>
      </c>
      <c r="E26" s="321">
        <v>103000000</v>
      </c>
      <c r="F26" s="322">
        <v>101000000</v>
      </c>
    </row>
    <row r="27" spans="1:6" x14ac:dyDescent="0.25">
      <c r="A27" s="335" t="s">
        <v>215</v>
      </c>
      <c r="B27" s="252"/>
      <c r="C27" s="327">
        <f>SUM(C28:C30)</f>
        <v>25875780</v>
      </c>
      <c r="D27" s="327">
        <f>SUM(D28:D30)</f>
        <v>4000000</v>
      </c>
      <c r="E27" s="327">
        <f>SUM(E28:E30)</f>
        <v>4000000</v>
      </c>
      <c r="F27" s="328">
        <f>SUM(F28:F30)</f>
        <v>3900000</v>
      </c>
    </row>
    <row r="28" spans="1:6" x14ac:dyDescent="0.25">
      <c r="A28" s="336" t="s">
        <v>61</v>
      </c>
      <c r="B28" s="319" t="s">
        <v>62</v>
      </c>
      <c r="C28" s="320">
        <v>19375780</v>
      </c>
      <c r="D28" s="321">
        <v>3000000</v>
      </c>
      <c r="E28" s="321">
        <v>2500000</v>
      </c>
      <c r="F28" s="322">
        <v>2400000</v>
      </c>
    </row>
    <row r="29" spans="1:6" x14ac:dyDescent="0.25">
      <c r="A29" s="336" t="s">
        <v>104</v>
      </c>
      <c r="B29" s="319" t="s">
        <v>105</v>
      </c>
      <c r="C29" s="320">
        <v>6500000</v>
      </c>
      <c r="D29" s="321">
        <v>1000000</v>
      </c>
      <c r="E29" s="321">
        <v>1500000</v>
      </c>
      <c r="F29" s="322">
        <v>1500000</v>
      </c>
    </row>
    <row r="30" spans="1:6" x14ac:dyDescent="0.25">
      <c r="A30" s="318" t="s">
        <v>122</v>
      </c>
      <c r="B30" s="329" t="s">
        <v>123</v>
      </c>
      <c r="C30" s="320">
        <v>0</v>
      </c>
      <c r="D30" s="321"/>
      <c r="E30" s="321"/>
      <c r="F30" s="322"/>
    </row>
    <row r="31" spans="1:6" x14ac:dyDescent="0.25">
      <c r="A31" s="325" t="s">
        <v>67</v>
      </c>
      <c r="B31" s="329"/>
      <c r="C31" s="327">
        <f>SUM(C32)</f>
        <v>3353918</v>
      </c>
      <c r="D31" s="327">
        <f>SUM(D32)</f>
        <v>2000000</v>
      </c>
      <c r="E31" s="327">
        <f>SUM(E32)</f>
        <v>2000000</v>
      </c>
      <c r="F31" s="327">
        <f>SUM(F32)</f>
        <v>2000000</v>
      </c>
    </row>
    <row r="32" spans="1:6" x14ac:dyDescent="0.25">
      <c r="A32" s="318" t="s">
        <v>66</v>
      </c>
      <c r="B32" s="329" t="s">
        <v>67</v>
      </c>
      <c r="C32" s="321">
        <v>3353918</v>
      </c>
      <c r="D32" s="1">
        <v>2000000</v>
      </c>
      <c r="E32" s="323">
        <v>2000000</v>
      </c>
      <c r="F32" s="1">
        <v>2000000</v>
      </c>
    </row>
    <row r="33" spans="1:6" x14ac:dyDescent="0.25">
      <c r="A33" s="330" t="s">
        <v>216</v>
      </c>
      <c r="B33" s="331"/>
      <c r="C33" s="332">
        <f>SUM(C27,C21,C31)</f>
        <v>277588227</v>
      </c>
      <c r="D33" s="332">
        <f>SUM(D27,D21,D31)</f>
        <v>247000000</v>
      </c>
      <c r="E33" s="332">
        <f>SUM(E27,E21,E31)</f>
        <v>252500000</v>
      </c>
      <c r="F33" s="333">
        <f>SUM(F27,F21,F31)</f>
        <v>252900000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24.42578125" customWidth="1"/>
    <col min="14" max="14" width="10.28515625" customWidth="1"/>
  </cols>
  <sheetData>
    <row r="1" spans="1:14" ht="15.75" x14ac:dyDescent="0.25">
      <c r="A1" s="337"/>
      <c r="B1" s="337"/>
      <c r="C1" s="337"/>
      <c r="D1" s="337"/>
      <c r="E1" s="337"/>
      <c r="F1" s="337"/>
      <c r="G1" s="337"/>
      <c r="H1" s="368"/>
      <c r="I1" s="401" t="s">
        <v>413</v>
      </c>
      <c r="J1" s="401"/>
      <c r="K1" s="401"/>
      <c r="L1" s="401"/>
      <c r="M1" s="401"/>
      <c r="N1" s="401"/>
    </row>
    <row r="2" spans="1:14" x14ac:dyDescent="0.25">
      <c r="A2" s="522" t="s">
        <v>0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5">
      <c r="A3" s="519" t="s">
        <v>442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</row>
    <row r="4" spans="1:14" x14ac:dyDescent="0.25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9" t="s">
        <v>1</v>
      </c>
    </row>
    <row r="5" spans="1:14" x14ac:dyDescent="0.25">
      <c r="A5" s="340" t="s">
        <v>207</v>
      </c>
      <c r="B5" s="340" t="s">
        <v>351</v>
      </c>
      <c r="C5" s="340" t="s">
        <v>352</v>
      </c>
      <c r="D5" s="340" t="s">
        <v>353</v>
      </c>
      <c r="E5" s="340" t="s">
        <v>354</v>
      </c>
      <c r="F5" s="340" t="s">
        <v>355</v>
      </c>
      <c r="G5" s="340" t="s">
        <v>356</v>
      </c>
      <c r="H5" s="340" t="s">
        <v>357</v>
      </c>
      <c r="I5" s="340" t="s">
        <v>358</v>
      </c>
      <c r="J5" s="340" t="s">
        <v>359</v>
      </c>
      <c r="K5" s="340" t="s">
        <v>360</v>
      </c>
      <c r="L5" s="340" t="s">
        <v>361</v>
      </c>
      <c r="M5" s="340" t="s">
        <v>362</v>
      </c>
      <c r="N5" s="340" t="s">
        <v>363</v>
      </c>
    </row>
    <row r="6" spans="1:14" x14ac:dyDescent="0.25">
      <c r="A6" s="520" t="s">
        <v>364</v>
      </c>
      <c r="B6" s="520"/>
      <c r="C6" s="520"/>
      <c r="D6" s="520"/>
      <c r="E6" s="520"/>
      <c r="F6" s="520"/>
      <c r="G6" s="520"/>
      <c r="H6" s="520"/>
      <c r="I6" s="520"/>
      <c r="J6" s="520"/>
      <c r="K6" s="520"/>
      <c r="L6" s="520"/>
      <c r="M6" s="520"/>
      <c r="N6" s="520"/>
    </row>
    <row r="7" spans="1:14" ht="24.95" customHeight="1" x14ac:dyDescent="0.25">
      <c r="A7" s="341" t="s">
        <v>365</v>
      </c>
      <c r="B7" s="342">
        <v>8383860</v>
      </c>
      <c r="C7" s="342">
        <v>8383860</v>
      </c>
      <c r="D7" s="342">
        <v>8383860</v>
      </c>
      <c r="E7" s="342">
        <v>8383860</v>
      </c>
      <c r="F7" s="342">
        <v>8383860</v>
      </c>
      <c r="G7" s="342">
        <v>8383860</v>
      </c>
      <c r="H7" s="342">
        <v>8383860</v>
      </c>
      <c r="I7" s="342">
        <v>8383860</v>
      </c>
      <c r="J7" s="342">
        <v>8383860</v>
      </c>
      <c r="K7" s="342">
        <v>8383860</v>
      </c>
      <c r="L7" s="342">
        <v>8383860</v>
      </c>
      <c r="M7" s="342">
        <v>8383859</v>
      </c>
      <c r="N7" s="343">
        <f>SUM(B7:M7)</f>
        <v>100606319</v>
      </c>
    </row>
    <row r="8" spans="1:14" ht="24.95" customHeight="1" x14ac:dyDescent="0.25">
      <c r="A8" s="341" t="s">
        <v>366</v>
      </c>
      <c r="B8" s="342">
        <v>305250</v>
      </c>
      <c r="C8" s="342">
        <v>305250</v>
      </c>
      <c r="D8" s="342">
        <v>305250</v>
      </c>
      <c r="E8" s="342">
        <v>305250</v>
      </c>
      <c r="F8" s="342">
        <v>305250</v>
      </c>
      <c r="G8" s="342">
        <v>305250</v>
      </c>
      <c r="H8" s="342">
        <v>305250</v>
      </c>
      <c r="I8" s="342">
        <v>305250</v>
      </c>
      <c r="J8" s="342">
        <v>305250</v>
      </c>
      <c r="K8" s="342">
        <v>305250</v>
      </c>
      <c r="L8" s="342">
        <v>305250</v>
      </c>
      <c r="M8" s="342">
        <v>305250</v>
      </c>
      <c r="N8" s="343">
        <f>SUM(B8:M8)</f>
        <v>3663000</v>
      </c>
    </row>
    <row r="9" spans="1:14" ht="24.95" customHeight="1" x14ac:dyDescent="0.25">
      <c r="A9" s="341" t="s">
        <v>367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3"/>
    </row>
    <row r="10" spans="1:14" ht="24.95" customHeight="1" x14ac:dyDescent="0.25">
      <c r="A10" s="344" t="s">
        <v>166</v>
      </c>
      <c r="B10" s="342"/>
      <c r="C10" s="342"/>
      <c r="D10" s="342">
        <v>40725000</v>
      </c>
      <c r="E10" s="342"/>
      <c r="F10" s="342"/>
      <c r="G10" s="342"/>
      <c r="H10" s="342"/>
      <c r="I10" s="342"/>
      <c r="J10" s="342">
        <v>40725000</v>
      </c>
      <c r="K10" s="342"/>
      <c r="L10" s="342"/>
      <c r="M10" s="342"/>
      <c r="N10" s="343">
        <f t="shared" ref="N10:N16" si="0">SUM(B10:M10)</f>
        <v>81450000</v>
      </c>
    </row>
    <row r="11" spans="1:14" ht="24.95" customHeight="1" x14ac:dyDescent="0.25">
      <c r="A11" s="344" t="s">
        <v>178</v>
      </c>
      <c r="B11" s="342">
        <v>663100</v>
      </c>
      <c r="C11" s="342">
        <v>663100</v>
      </c>
      <c r="D11" s="342">
        <v>663100</v>
      </c>
      <c r="E11" s="342">
        <v>663100</v>
      </c>
      <c r="F11" s="342">
        <v>663100</v>
      </c>
      <c r="G11" s="342">
        <v>663100</v>
      </c>
      <c r="H11" s="342">
        <v>663100</v>
      </c>
      <c r="I11" s="342">
        <v>663100</v>
      </c>
      <c r="J11" s="342">
        <v>663100</v>
      </c>
      <c r="K11" s="342">
        <v>663100</v>
      </c>
      <c r="L11" s="342">
        <v>663100</v>
      </c>
      <c r="M11" s="342">
        <v>663100</v>
      </c>
      <c r="N11" s="343">
        <f>SUM(B11:M11)</f>
        <v>7957200</v>
      </c>
    </row>
    <row r="12" spans="1:14" ht="24.95" customHeight="1" x14ac:dyDescent="0.25">
      <c r="A12" s="344" t="s">
        <v>188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3">
        <f t="shared" ref="N12:N13" si="1">SUM(B12:M12)</f>
        <v>0</v>
      </c>
    </row>
    <row r="13" spans="1:14" ht="24.95" customHeight="1" x14ac:dyDescent="0.25">
      <c r="A13" s="341" t="s">
        <v>368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3">
        <f t="shared" si="1"/>
        <v>0</v>
      </c>
    </row>
    <row r="14" spans="1:14" ht="24.95" customHeight="1" x14ac:dyDescent="0.25">
      <c r="A14" s="344" t="s">
        <v>190</v>
      </c>
      <c r="B14" s="342"/>
      <c r="C14" s="342"/>
      <c r="D14" s="342">
        <v>1550908</v>
      </c>
      <c r="E14" s="342"/>
      <c r="F14" s="342"/>
      <c r="G14" s="342"/>
      <c r="H14" s="342"/>
      <c r="I14" s="342"/>
      <c r="J14" s="342"/>
      <c r="K14" s="342"/>
      <c r="L14" s="342"/>
      <c r="M14" s="342"/>
      <c r="N14" s="343">
        <f t="shared" si="0"/>
        <v>1550908</v>
      </c>
    </row>
    <row r="15" spans="1:14" ht="24.95" customHeight="1" x14ac:dyDescent="0.25">
      <c r="A15" s="341" t="s">
        <v>194</v>
      </c>
      <c r="B15" s="342"/>
      <c r="C15" s="342">
        <v>13000000</v>
      </c>
      <c r="D15" s="342"/>
      <c r="E15" s="342"/>
      <c r="F15" s="342"/>
      <c r="G15" s="342"/>
      <c r="H15" s="342"/>
      <c r="I15" s="342"/>
      <c r="J15" s="342"/>
      <c r="K15" s="342"/>
      <c r="L15" s="342"/>
      <c r="M15" s="342">
        <v>19931400</v>
      </c>
      <c r="N15" s="342">
        <f t="shared" si="0"/>
        <v>32931400</v>
      </c>
    </row>
    <row r="16" spans="1:14" ht="24.95" customHeight="1" x14ac:dyDescent="0.25">
      <c r="A16" s="344" t="s">
        <v>197</v>
      </c>
      <c r="B16" s="342">
        <v>14698254</v>
      </c>
      <c r="C16" s="342">
        <v>-1655664</v>
      </c>
      <c r="D16" s="342">
        <v>-28161572</v>
      </c>
      <c r="E16" s="342">
        <v>11344336</v>
      </c>
      <c r="F16" s="342">
        <v>13344336</v>
      </c>
      <c r="G16" s="342">
        <v>12144336</v>
      </c>
      <c r="H16" s="342">
        <v>27650116</v>
      </c>
      <c r="I16" s="342">
        <v>12344336</v>
      </c>
      <c r="J16" s="342">
        <v>-29380669</v>
      </c>
      <c r="K16" s="342">
        <v>14344331</v>
      </c>
      <c r="L16" s="342">
        <v>11344331</v>
      </c>
      <c r="M16" s="342">
        <v>-8587071</v>
      </c>
      <c r="N16" s="343">
        <f t="shared" si="0"/>
        <v>49429400</v>
      </c>
    </row>
    <row r="17" spans="1:14" ht="24.95" customHeight="1" x14ac:dyDescent="0.25">
      <c r="A17" s="345" t="s">
        <v>369</v>
      </c>
      <c r="B17" s="346">
        <f>SUM(B7:B16)</f>
        <v>24050464</v>
      </c>
      <c r="C17" s="346">
        <f t="shared" ref="C17:M17" si="2">SUM(C7:C16)</f>
        <v>20696546</v>
      </c>
      <c r="D17" s="346">
        <f t="shared" si="2"/>
        <v>23466546</v>
      </c>
      <c r="E17" s="346">
        <f t="shared" si="2"/>
        <v>20696546</v>
      </c>
      <c r="F17" s="346">
        <f t="shared" si="2"/>
        <v>22696546</v>
      </c>
      <c r="G17" s="346">
        <f t="shared" si="2"/>
        <v>21496546</v>
      </c>
      <c r="H17" s="346">
        <f t="shared" si="2"/>
        <v>37002326</v>
      </c>
      <c r="I17" s="346">
        <f t="shared" si="2"/>
        <v>21696546</v>
      </c>
      <c r="J17" s="346">
        <f t="shared" si="2"/>
        <v>20696541</v>
      </c>
      <c r="K17" s="346">
        <f t="shared" si="2"/>
        <v>23696541</v>
      </c>
      <c r="L17" s="346">
        <f t="shared" si="2"/>
        <v>20696541</v>
      </c>
      <c r="M17" s="346">
        <f t="shared" si="2"/>
        <v>20696538</v>
      </c>
      <c r="N17" s="346">
        <f>SUM(B17:M17)</f>
        <v>277588227</v>
      </c>
    </row>
    <row r="18" spans="1:14" ht="24.95" customHeight="1" x14ac:dyDescent="0.25">
      <c r="A18" s="521" t="s">
        <v>370</v>
      </c>
      <c r="B18" s="521"/>
      <c r="C18" s="521"/>
      <c r="D18" s="521"/>
      <c r="E18" s="521"/>
      <c r="F18" s="521"/>
      <c r="G18" s="521"/>
      <c r="H18" s="521"/>
      <c r="I18" s="521"/>
      <c r="J18" s="521"/>
      <c r="K18" s="521"/>
      <c r="L18" s="521"/>
      <c r="M18" s="521"/>
      <c r="N18" s="521"/>
    </row>
    <row r="19" spans="1:14" ht="24.95" customHeight="1" x14ac:dyDescent="0.25">
      <c r="A19" s="344" t="s">
        <v>6</v>
      </c>
      <c r="B19" s="342">
        <v>3384506</v>
      </c>
      <c r="C19" s="342">
        <v>3384506</v>
      </c>
      <c r="D19" s="342">
        <v>3384506</v>
      </c>
      <c r="E19" s="342">
        <v>3384506</v>
      </c>
      <c r="F19" s="342">
        <v>3384506</v>
      </c>
      <c r="G19" s="342">
        <v>3384506</v>
      </c>
      <c r="H19" s="342">
        <v>3384506</v>
      </c>
      <c r="I19" s="342">
        <v>3384506</v>
      </c>
      <c r="J19" s="342">
        <v>3384506</v>
      </c>
      <c r="K19" s="342">
        <v>3384506</v>
      </c>
      <c r="L19" s="342">
        <v>3384506</v>
      </c>
      <c r="M19" s="342">
        <v>3384506</v>
      </c>
      <c r="N19" s="343">
        <f t="shared" ref="N19:N25" si="3">SUM(B19:M19)</f>
        <v>40614072</v>
      </c>
    </row>
    <row r="20" spans="1:14" ht="24.95" customHeight="1" x14ac:dyDescent="0.25">
      <c r="A20" s="341" t="s">
        <v>12</v>
      </c>
      <c r="B20" s="342">
        <v>369137</v>
      </c>
      <c r="C20" s="342">
        <v>369137</v>
      </c>
      <c r="D20" s="342">
        <v>369137</v>
      </c>
      <c r="E20" s="342">
        <v>369137</v>
      </c>
      <c r="F20" s="342">
        <v>369137</v>
      </c>
      <c r="G20" s="342">
        <v>369137</v>
      </c>
      <c r="H20" s="342">
        <v>369137</v>
      </c>
      <c r="I20" s="342">
        <v>369137</v>
      </c>
      <c r="J20" s="342">
        <v>369137</v>
      </c>
      <c r="K20" s="342">
        <v>369137</v>
      </c>
      <c r="L20" s="342">
        <v>369137</v>
      </c>
      <c r="M20" s="342">
        <v>369133</v>
      </c>
      <c r="N20" s="343">
        <f t="shared" si="3"/>
        <v>4429640</v>
      </c>
    </row>
    <row r="21" spans="1:14" ht="24.95" customHeight="1" x14ac:dyDescent="0.25">
      <c r="A21" s="344" t="s">
        <v>371</v>
      </c>
      <c r="B21" s="342">
        <v>6197892</v>
      </c>
      <c r="C21" s="342">
        <v>6197892</v>
      </c>
      <c r="D21" s="342">
        <v>6197892</v>
      </c>
      <c r="E21" s="342">
        <v>6197892</v>
      </c>
      <c r="F21" s="342">
        <v>6197892</v>
      </c>
      <c r="G21" s="342">
        <v>6197892</v>
      </c>
      <c r="H21" s="342">
        <v>6197892</v>
      </c>
      <c r="I21" s="342">
        <v>6197892</v>
      </c>
      <c r="J21" s="342">
        <v>6197892</v>
      </c>
      <c r="K21" s="342">
        <v>6197892</v>
      </c>
      <c r="L21" s="342">
        <v>6197892</v>
      </c>
      <c r="M21" s="342">
        <v>6197895</v>
      </c>
      <c r="N21" s="343">
        <f t="shared" si="3"/>
        <v>74374707</v>
      </c>
    </row>
    <row r="22" spans="1:14" ht="24.95" customHeight="1" x14ac:dyDescent="0.25">
      <c r="A22" s="344" t="s">
        <v>214</v>
      </c>
      <c r="B22" s="342">
        <v>395835</v>
      </c>
      <c r="C22" s="342">
        <v>395835</v>
      </c>
      <c r="D22" s="342">
        <v>395835</v>
      </c>
      <c r="E22" s="342">
        <v>395835</v>
      </c>
      <c r="F22" s="342">
        <v>395835</v>
      </c>
      <c r="G22" s="342">
        <v>395835</v>
      </c>
      <c r="H22" s="342">
        <v>395835</v>
      </c>
      <c r="I22" s="342">
        <v>395835</v>
      </c>
      <c r="J22" s="342">
        <v>395830</v>
      </c>
      <c r="K22" s="342">
        <v>395830</v>
      </c>
      <c r="L22" s="342">
        <v>395830</v>
      </c>
      <c r="M22" s="342">
        <v>395830</v>
      </c>
      <c r="N22" s="343">
        <f t="shared" si="3"/>
        <v>4750000</v>
      </c>
    </row>
    <row r="23" spans="1:14" ht="24.95" customHeight="1" x14ac:dyDescent="0.25">
      <c r="A23" s="344" t="s">
        <v>372</v>
      </c>
      <c r="B23" s="342">
        <v>10349176</v>
      </c>
      <c r="C23" s="342">
        <v>10349176</v>
      </c>
      <c r="D23" s="342">
        <v>10349176</v>
      </c>
      <c r="E23" s="342">
        <v>10349176</v>
      </c>
      <c r="F23" s="342">
        <v>10349176</v>
      </c>
      <c r="G23" s="342">
        <v>10349176</v>
      </c>
      <c r="H23" s="342">
        <v>10349176</v>
      </c>
      <c r="I23" s="342">
        <v>10349176</v>
      </c>
      <c r="J23" s="342">
        <v>10349176</v>
      </c>
      <c r="K23" s="342">
        <v>10349176</v>
      </c>
      <c r="L23" s="342">
        <v>10349176</v>
      </c>
      <c r="M23" s="342">
        <v>10349174</v>
      </c>
      <c r="N23" s="343">
        <f t="shared" si="3"/>
        <v>124190110</v>
      </c>
    </row>
    <row r="24" spans="1:14" ht="24.95" customHeight="1" x14ac:dyDescent="0.25">
      <c r="A24" s="344" t="s">
        <v>62</v>
      </c>
      <c r="B24" s="342"/>
      <c r="C24" s="342"/>
      <c r="D24" s="342">
        <v>1270000</v>
      </c>
      <c r="E24" s="342"/>
      <c r="F24" s="342">
        <v>1000000</v>
      </c>
      <c r="G24" s="342">
        <v>800000</v>
      </c>
      <c r="H24" s="342">
        <v>15305780</v>
      </c>
      <c r="I24" s="342">
        <v>1000000</v>
      </c>
      <c r="J24" s="342"/>
      <c r="K24" s="342"/>
      <c r="L24" s="342"/>
      <c r="M24" s="342"/>
      <c r="N24" s="343">
        <f t="shared" si="3"/>
        <v>19375780</v>
      </c>
    </row>
    <row r="25" spans="1:14" ht="24.95" customHeight="1" x14ac:dyDescent="0.25">
      <c r="A25" s="341" t="s">
        <v>105</v>
      </c>
      <c r="B25" s="342"/>
      <c r="C25" s="342"/>
      <c r="D25" s="342">
        <v>1500000</v>
      </c>
      <c r="E25" s="342"/>
      <c r="F25" s="342">
        <v>1000000</v>
      </c>
      <c r="G25" s="342"/>
      <c r="H25" s="342">
        <v>1000000</v>
      </c>
      <c r="I25" s="342"/>
      <c r="J25" s="342"/>
      <c r="K25" s="342">
        <v>3000000</v>
      </c>
      <c r="L25" s="342"/>
      <c r="M25" s="342"/>
      <c r="N25" s="343">
        <f t="shared" si="3"/>
        <v>6500000</v>
      </c>
    </row>
    <row r="26" spans="1:14" ht="24.95" customHeight="1" x14ac:dyDescent="0.25">
      <c r="A26" s="344" t="s">
        <v>373</v>
      </c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3">
        <f>SUM(E26:M26)</f>
        <v>0</v>
      </c>
    </row>
    <row r="27" spans="1:14" ht="24.95" customHeight="1" x14ac:dyDescent="0.25">
      <c r="A27" s="344" t="s">
        <v>67</v>
      </c>
      <c r="B27" s="342">
        <v>3353918</v>
      </c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3">
        <f>SUM(B27:M27)</f>
        <v>3353918</v>
      </c>
    </row>
    <row r="28" spans="1:14" ht="24.95" customHeight="1" x14ac:dyDescent="0.25">
      <c r="A28" s="345" t="s">
        <v>374</v>
      </c>
      <c r="B28" s="346">
        <f>SUM(B19:B27)</f>
        <v>24050464</v>
      </c>
      <c r="C28" s="346">
        <f t="shared" ref="C28:M28" si="4">SUM(C19:C27)</f>
        <v>20696546</v>
      </c>
      <c r="D28" s="346">
        <f t="shared" si="4"/>
        <v>23466546</v>
      </c>
      <c r="E28" s="346">
        <f t="shared" si="4"/>
        <v>20696546</v>
      </c>
      <c r="F28" s="346">
        <f t="shared" si="4"/>
        <v>22696546</v>
      </c>
      <c r="G28" s="346">
        <f t="shared" si="4"/>
        <v>21496546</v>
      </c>
      <c r="H28" s="346">
        <f t="shared" si="4"/>
        <v>37002326</v>
      </c>
      <c r="I28" s="346">
        <f t="shared" si="4"/>
        <v>21696546</v>
      </c>
      <c r="J28" s="346">
        <f t="shared" si="4"/>
        <v>20696541</v>
      </c>
      <c r="K28" s="346">
        <f t="shared" si="4"/>
        <v>23696541</v>
      </c>
      <c r="L28" s="346">
        <f t="shared" si="4"/>
        <v>20696541</v>
      </c>
      <c r="M28" s="346">
        <f t="shared" si="4"/>
        <v>20696538</v>
      </c>
      <c r="N28" s="346">
        <f>SUM(B28:M28)</f>
        <v>277588227</v>
      </c>
    </row>
    <row r="29" spans="1:14" x14ac:dyDescent="0.25">
      <c r="A29" s="347" t="s">
        <v>375</v>
      </c>
      <c r="B29" s="348">
        <f>B17-B28</f>
        <v>0</v>
      </c>
      <c r="C29" s="348">
        <f>C17-C28</f>
        <v>0</v>
      </c>
      <c r="D29" s="348">
        <f t="shared" ref="D29:N29" si="5">D17-D28</f>
        <v>0</v>
      </c>
      <c r="E29" s="348">
        <f t="shared" si="5"/>
        <v>0</v>
      </c>
      <c r="F29" s="348">
        <f t="shared" si="5"/>
        <v>0</v>
      </c>
      <c r="G29" s="348">
        <f t="shared" si="5"/>
        <v>0</v>
      </c>
      <c r="H29" s="348">
        <f t="shared" si="5"/>
        <v>0</v>
      </c>
      <c r="I29" s="348">
        <f t="shared" si="5"/>
        <v>0</v>
      </c>
      <c r="J29" s="348">
        <f t="shared" si="5"/>
        <v>0</v>
      </c>
      <c r="K29" s="348">
        <f>K17-K28</f>
        <v>0</v>
      </c>
      <c r="L29" s="348">
        <f t="shared" si="5"/>
        <v>0</v>
      </c>
      <c r="M29" s="348">
        <f t="shared" si="5"/>
        <v>0</v>
      </c>
      <c r="N29" s="348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2024-02-06T06:49:31Z</cp:lastPrinted>
  <dcterms:created xsi:type="dcterms:W3CDTF">2020-01-17T10:12:12Z</dcterms:created>
  <dcterms:modified xsi:type="dcterms:W3CDTF">2024-02-06T13:15:32Z</dcterms:modified>
</cp:coreProperties>
</file>