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4\február 6\"/>
    </mc:Choice>
  </mc:AlternateContent>
  <xr:revisionPtr revIDLastSave="0" documentId="13_ncr:1_{EB84EE37-C846-47B3-94C9-5B7D7ECDB85D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'5.Kiadások'!$A$1:$H$387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H96" i="1"/>
  <c r="H59" i="1"/>
  <c r="C20" i="7"/>
  <c r="H291" i="1"/>
  <c r="G291" i="1"/>
  <c r="H341" i="1"/>
  <c r="G41" i="2"/>
  <c r="G45" i="2"/>
  <c r="G43" i="2" s="1"/>
  <c r="G12" i="8"/>
  <c r="G28" i="8"/>
  <c r="C30" i="7"/>
  <c r="B30" i="7"/>
  <c r="H136" i="1"/>
  <c r="H135" i="1" s="1"/>
  <c r="G136" i="1"/>
  <c r="G135" i="1" s="1"/>
  <c r="G53" i="2"/>
  <c r="F53" i="2"/>
  <c r="G18" i="8"/>
  <c r="G79" i="8" s="1"/>
  <c r="F18" i="8"/>
  <c r="C29" i="3"/>
  <c r="C23" i="3"/>
  <c r="H276" i="1"/>
  <c r="G276" i="1"/>
  <c r="C32" i="7" l="1"/>
  <c r="H142" i="1"/>
  <c r="H141" i="1" s="1"/>
  <c r="H32" i="1"/>
  <c r="H374" i="1"/>
  <c r="H373" i="1" s="1"/>
  <c r="H372" i="1" s="1"/>
  <c r="H370" i="1"/>
  <c r="H367" i="1"/>
  <c r="H365" i="1"/>
  <c r="H357" i="1"/>
  <c r="H356" i="1" s="1"/>
  <c r="H355" i="1" s="1"/>
  <c r="H351" i="1"/>
  <c r="H349" i="1"/>
  <c r="H347" i="1" s="1"/>
  <c r="H345" i="1"/>
  <c r="H344" i="1" s="1"/>
  <c r="H340" i="1"/>
  <c r="H336" i="1"/>
  <c r="H332" i="1"/>
  <c r="H331" i="1" s="1"/>
  <c r="H327" i="1"/>
  <c r="H325" i="1"/>
  <c r="H317" i="1"/>
  <c r="H314" i="1"/>
  <c r="H310" i="1"/>
  <c r="H306" i="1"/>
  <c r="H305" i="1" s="1"/>
  <c r="H302" i="1"/>
  <c r="H300" i="1"/>
  <c r="H298" i="1" s="1"/>
  <c r="H296" i="1"/>
  <c r="H289" i="1"/>
  <c r="H287" i="1"/>
  <c r="H285" i="1" s="1"/>
  <c r="H283" i="1"/>
  <c r="H279" i="1"/>
  <c r="H274" i="1"/>
  <c r="H271" i="1" s="1"/>
  <c r="H267" i="1"/>
  <c r="H262" i="1"/>
  <c r="H259" i="1"/>
  <c r="H258" i="1" s="1"/>
  <c r="H255" i="1"/>
  <c r="H251" i="1"/>
  <c r="H249" i="1"/>
  <c r="H245" i="1"/>
  <c r="H241" i="1"/>
  <c r="H238" i="1"/>
  <c r="H237" i="1" s="1"/>
  <c r="H231" i="1"/>
  <c r="H229" i="1"/>
  <c r="H227" i="1"/>
  <c r="H224" i="1"/>
  <c r="H221" i="1"/>
  <c r="H220" i="1" s="1"/>
  <c r="H214" i="1"/>
  <c r="H212" i="1"/>
  <c r="H211" i="1" s="1"/>
  <c r="H209" i="1"/>
  <c r="H205" i="1" s="1"/>
  <c r="H206" i="1"/>
  <c r="H200" i="1"/>
  <c r="H196" i="1"/>
  <c r="H191" i="1"/>
  <c r="H190" i="1" s="1"/>
  <c r="H187" i="1"/>
  <c r="H184" i="1"/>
  <c r="H182" i="1"/>
  <c r="H181" i="1" s="1"/>
  <c r="H175" i="1"/>
  <c r="H172" i="1"/>
  <c r="H167" i="1"/>
  <c r="H166" i="1" s="1"/>
  <c r="H164" i="1"/>
  <c r="H163" i="1" s="1"/>
  <c r="H160" i="1"/>
  <c r="H155" i="1"/>
  <c r="H153" i="1"/>
  <c r="H149" i="1"/>
  <c r="H145" i="1"/>
  <c r="H133" i="1"/>
  <c r="H131" i="1"/>
  <c r="H124" i="1"/>
  <c r="H122" i="1"/>
  <c r="H119" i="1"/>
  <c r="H117" i="1"/>
  <c r="H113" i="1"/>
  <c r="H111" i="1"/>
  <c r="H108" i="1"/>
  <c r="H105" i="1"/>
  <c r="H104" i="1" s="1"/>
  <c r="H95" i="1"/>
  <c r="H92" i="1"/>
  <c r="H386" i="1" s="1"/>
  <c r="H88" i="1"/>
  <c r="H86" i="1"/>
  <c r="H84" i="1"/>
  <c r="H80" i="1"/>
  <c r="H76" i="1"/>
  <c r="H65" i="1"/>
  <c r="H383" i="1"/>
  <c r="H57" i="1"/>
  <c r="H44" i="1"/>
  <c r="H40" i="1"/>
  <c r="H24" i="1"/>
  <c r="H23" i="1" s="1"/>
  <c r="H20" i="1"/>
  <c r="H17" i="1"/>
  <c r="H13" i="1"/>
  <c r="H11" i="1"/>
  <c r="H10" i="1" s="1"/>
  <c r="D33" i="3"/>
  <c r="D29" i="3"/>
  <c r="D23" i="3"/>
  <c r="D19" i="3"/>
  <c r="D15" i="3"/>
  <c r="D10" i="3"/>
  <c r="G20" i="8"/>
  <c r="F20" i="8"/>
  <c r="F39" i="8"/>
  <c r="G39" i="8"/>
  <c r="G38" i="8" s="1"/>
  <c r="G51" i="8"/>
  <c r="G50" i="8" s="1"/>
  <c r="G49" i="8" s="1"/>
  <c r="G82" i="8" s="1"/>
  <c r="G60" i="2"/>
  <c r="G59" i="2" s="1"/>
  <c r="G57" i="2"/>
  <c r="G55" i="2"/>
  <c r="G39" i="2"/>
  <c r="G37" i="2"/>
  <c r="G33" i="2"/>
  <c r="G30" i="2"/>
  <c r="G26" i="2"/>
  <c r="G24" i="2"/>
  <c r="G11" i="2"/>
  <c r="G10" i="2" s="1"/>
  <c r="G72" i="8"/>
  <c r="G71" i="8" s="1"/>
  <c r="G69" i="8"/>
  <c r="G67" i="8"/>
  <c r="G65" i="8"/>
  <c r="G62" i="8"/>
  <c r="G61" i="8" s="1"/>
  <c r="G60" i="8" s="1"/>
  <c r="G58" i="8"/>
  <c r="G81" i="8" s="1"/>
  <c r="G55" i="8"/>
  <c r="G54" i="8" s="1"/>
  <c r="G47" i="8"/>
  <c r="G76" i="8" s="1"/>
  <c r="G35" i="8"/>
  <c r="G32" i="8"/>
  <c r="G30" i="8"/>
  <c r="G27" i="8"/>
  <c r="G24" i="8"/>
  <c r="G184" i="1"/>
  <c r="G124" i="1"/>
  <c r="F376" i="1"/>
  <c r="C23" i="12"/>
  <c r="B23" i="12"/>
  <c r="N2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K17" i="11"/>
  <c r="K29" i="11" s="1"/>
  <c r="J17" i="11"/>
  <c r="I17" i="11"/>
  <c r="I29" i="11" s="1"/>
  <c r="H17" i="11"/>
  <c r="G17" i="11"/>
  <c r="G29" i="11" s="1"/>
  <c r="F17" i="11"/>
  <c r="E17" i="11"/>
  <c r="D17" i="11"/>
  <c r="C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C33" i="13" s="1"/>
  <c r="F18" i="13"/>
  <c r="E18" i="13"/>
  <c r="D18" i="13"/>
  <c r="C18" i="13"/>
  <c r="F14" i="13"/>
  <c r="E14" i="13"/>
  <c r="D14" i="13"/>
  <c r="C14" i="13"/>
  <c r="F9" i="13"/>
  <c r="E9" i="13"/>
  <c r="D9" i="13"/>
  <c r="C9" i="13"/>
  <c r="G46" i="1"/>
  <c r="G44" i="1" s="1"/>
  <c r="E33" i="9"/>
  <c r="D33" i="9"/>
  <c r="C33" i="9"/>
  <c r="F32" i="9"/>
  <c r="F31" i="9"/>
  <c r="F30" i="9"/>
  <c r="F29" i="9"/>
  <c r="F28" i="9"/>
  <c r="F27" i="9"/>
  <c r="F26" i="9"/>
  <c r="F25" i="9"/>
  <c r="F24" i="9"/>
  <c r="F23" i="9"/>
  <c r="F21" i="9"/>
  <c r="F20" i="9"/>
  <c r="F18" i="9"/>
  <c r="F17" i="9"/>
  <c r="F16" i="9"/>
  <c r="F15" i="9"/>
  <c r="F14" i="9"/>
  <c r="F13" i="9"/>
  <c r="F12" i="9"/>
  <c r="D20" i="13" l="1"/>
  <c r="G34" i="8"/>
  <c r="G78" i="8"/>
  <c r="G9" i="2"/>
  <c r="G80" i="8"/>
  <c r="G75" i="8"/>
  <c r="G11" i="8"/>
  <c r="H364" i="1"/>
  <c r="H363" i="1" s="1"/>
  <c r="H384" i="1"/>
  <c r="H29" i="11"/>
  <c r="L29" i="11"/>
  <c r="H223" i="1"/>
  <c r="H219" i="1" s="1"/>
  <c r="H218" i="1" s="1"/>
  <c r="H236" i="1"/>
  <c r="H235" i="1" s="1"/>
  <c r="H244" i="1"/>
  <c r="G36" i="2"/>
  <c r="G32" i="2" s="1"/>
  <c r="H295" i="1"/>
  <c r="H294" i="1" s="1"/>
  <c r="H159" i="1"/>
  <c r="H180" i="1"/>
  <c r="C29" i="11"/>
  <c r="D35" i="3"/>
  <c r="H79" i="1"/>
  <c r="H75" i="1" s="1"/>
  <c r="H70" i="1" s="1"/>
  <c r="H261" i="1"/>
  <c r="H254" i="1" s="1"/>
  <c r="H243" i="1" s="1"/>
  <c r="H37" i="1"/>
  <c r="H382" i="1" s="1"/>
  <c r="H130" i="1"/>
  <c r="H129" i="1" s="1"/>
  <c r="H339" i="1"/>
  <c r="H330" i="1" s="1"/>
  <c r="H140" i="1"/>
  <c r="H139" i="1" s="1"/>
  <c r="H16" i="1"/>
  <c r="H116" i="1"/>
  <c r="H115" i="1" s="1"/>
  <c r="H199" i="1"/>
  <c r="H189" i="1" s="1"/>
  <c r="H316" i="1"/>
  <c r="H313" i="1" s="1"/>
  <c r="H304" i="1" s="1"/>
  <c r="H282" i="1"/>
  <c r="H281" i="1" s="1"/>
  <c r="H110" i="1"/>
  <c r="H103" i="1" s="1"/>
  <c r="H148" i="1"/>
  <c r="H378" i="1" s="1"/>
  <c r="H379" i="1"/>
  <c r="H381" i="1"/>
  <c r="H354" i="1"/>
  <c r="H91" i="1"/>
  <c r="D21" i="3"/>
  <c r="G57" i="8"/>
  <c r="G23" i="8"/>
  <c r="G22" i="8" s="1"/>
  <c r="G37" i="8"/>
  <c r="G64" i="8"/>
  <c r="F33" i="9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6" i="10"/>
  <c r="F15" i="10"/>
  <c r="F14" i="10"/>
  <c r="F13" i="10"/>
  <c r="F12" i="10"/>
  <c r="F11" i="10"/>
  <c r="F10" i="10"/>
  <c r="F65" i="8"/>
  <c r="F30" i="8"/>
  <c r="F24" i="8"/>
  <c r="F69" i="8"/>
  <c r="F80" i="8" s="1"/>
  <c r="F72" i="8"/>
  <c r="F71" i="8" s="1"/>
  <c r="F67" i="8"/>
  <c r="F62" i="8"/>
  <c r="F61" i="8" s="1"/>
  <c r="F60" i="8" s="1"/>
  <c r="F58" i="8"/>
  <c r="F81" i="8" s="1"/>
  <c r="F55" i="8"/>
  <c r="F54" i="8" s="1"/>
  <c r="F51" i="8"/>
  <c r="F50" i="8" s="1"/>
  <c r="F49" i="8" s="1"/>
  <c r="F82" i="8" s="1"/>
  <c r="F47" i="8"/>
  <c r="F76" i="8" s="1"/>
  <c r="F38" i="8"/>
  <c r="F35" i="8"/>
  <c r="F34" i="8" s="1"/>
  <c r="F32" i="8"/>
  <c r="F28" i="8"/>
  <c r="F27" i="8" s="1"/>
  <c r="F12" i="8"/>
  <c r="F11" i="8" s="1"/>
  <c r="G63" i="2" l="1"/>
  <c r="H9" i="1"/>
  <c r="G77" i="8"/>
  <c r="F64" i="8"/>
  <c r="H147" i="1"/>
  <c r="H376" i="1" s="1"/>
  <c r="H380" i="1"/>
  <c r="H387" i="1" s="1"/>
  <c r="G74" i="8"/>
  <c r="F75" i="8"/>
  <c r="G83" i="8"/>
  <c r="N29" i="11"/>
  <c r="F20" i="10"/>
  <c r="F78" i="8"/>
  <c r="F57" i="8"/>
  <c r="F23" i="8"/>
  <c r="F22" i="8" s="1"/>
  <c r="F37" i="8"/>
  <c r="F77" i="8" l="1"/>
  <c r="F83" i="8" s="1"/>
  <c r="F74" i="8"/>
  <c r="G57" i="1" l="1"/>
  <c r="G65" i="1"/>
  <c r="F11" i="2" l="1"/>
  <c r="F10" i="2" s="1"/>
  <c r="G267" i="1" l="1"/>
  <c r="F45" i="2"/>
  <c r="F43" i="2" s="1"/>
  <c r="F39" i="2"/>
  <c r="F33" i="2"/>
  <c r="G187" i="1"/>
  <c r="G175" i="1"/>
  <c r="G327" i="1"/>
  <c r="G296" i="1"/>
  <c r="G182" i="1"/>
  <c r="G181" i="1" s="1"/>
  <c r="G153" i="1"/>
  <c r="G113" i="1"/>
  <c r="G111" i="1"/>
  <c r="G105" i="1"/>
  <c r="G96" i="1"/>
  <c r="G180" i="1" l="1"/>
  <c r="G110" i="1"/>
  <c r="G374" i="1"/>
  <c r="G373" i="1" s="1"/>
  <c r="G372" i="1" s="1"/>
  <c r="G370" i="1"/>
  <c r="G368" i="1"/>
  <c r="G367" i="1" s="1"/>
  <c r="G365" i="1"/>
  <c r="G357" i="1"/>
  <c r="G356" i="1" s="1"/>
  <c r="G355" i="1" s="1"/>
  <c r="G351" i="1"/>
  <c r="G349" i="1"/>
  <c r="G347" i="1" s="1"/>
  <c r="G345" i="1"/>
  <c r="G344" i="1" s="1"/>
  <c r="G340" i="1"/>
  <c r="G336" i="1"/>
  <c r="G332" i="1"/>
  <c r="G331" i="1" s="1"/>
  <c r="G325" i="1"/>
  <c r="G323" i="1"/>
  <c r="G317" i="1"/>
  <c r="G314" i="1"/>
  <c r="G310" i="1"/>
  <c r="G306" i="1"/>
  <c r="G305" i="1" s="1"/>
  <c r="G302" i="1"/>
  <c r="G300" i="1"/>
  <c r="G298" i="1" s="1"/>
  <c r="G289" i="1"/>
  <c r="G287" i="1"/>
  <c r="G285" i="1" s="1"/>
  <c r="G283" i="1"/>
  <c r="G279" i="1"/>
  <c r="G274" i="1"/>
  <c r="G271" i="1" s="1"/>
  <c r="G262" i="1"/>
  <c r="G259" i="1"/>
  <c r="G258" i="1" s="1"/>
  <c r="G255" i="1"/>
  <c r="G251" i="1"/>
  <c r="G249" i="1"/>
  <c r="G245" i="1"/>
  <c r="G241" i="1"/>
  <c r="G238" i="1"/>
  <c r="G237" i="1" s="1"/>
  <c r="G231" i="1"/>
  <c r="G229" i="1"/>
  <c r="G227" i="1"/>
  <c r="G224" i="1"/>
  <c r="G221" i="1"/>
  <c r="G220" i="1" s="1"/>
  <c r="G214" i="1"/>
  <c r="G212" i="1"/>
  <c r="G211" i="1" s="1"/>
  <c r="G209" i="1"/>
  <c r="G205" i="1" s="1"/>
  <c r="G206" i="1"/>
  <c r="G196" i="1"/>
  <c r="G191" i="1"/>
  <c r="G190" i="1" s="1"/>
  <c r="G172" i="1"/>
  <c r="G167" i="1"/>
  <c r="G164" i="1"/>
  <c r="G163" i="1" s="1"/>
  <c r="G160" i="1"/>
  <c r="G155" i="1"/>
  <c r="G149" i="1"/>
  <c r="G145" i="1"/>
  <c r="G142" i="1"/>
  <c r="G141" i="1" s="1"/>
  <c r="G133" i="1"/>
  <c r="G131" i="1"/>
  <c r="G122" i="1"/>
  <c r="G119" i="1"/>
  <c r="G117" i="1"/>
  <c r="G108" i="1"/>
  <c r="G104" i="1"/>
  <c r="G95" i="1"/>
  <c r="G92" i="1"/>
  <c r="G91" i="1" s="1"/>
  <c r="G88" i="1"/>
  <c r="G86" i="1"/>
  <c r="G84" i="1"/>
  <c r="G80" i="1"/>
  <c r="G59" i="1"/>
  <c r="G383" i="1" s="1"/>
  <c r="G40" i="1"/>
  <c r="G32" i="1"/>
  <c r="G24" i="1"/>
  <c r="G20" i="1"/>
  <c r="G17" i="1"/>
  <c r="G13" i="1"/>
  <c r="G11" i="1"/>
  <c r="G10" i="1" s="1"/>
  <c r="B20" i="7"/>
  <c r="G384" i="1" l="1"/>
  <c r="G295" i="1"/>
  <c r="G294" i="1" s="1"/>
  <c r="G379" i="1"/>
  <c r="G103" i="1"/>
  <c r="G140" i="1"/>
  <c r="G139" i="1" s="1"/>
  <c r="G244" i="1"/>
  <c r="G364" i="1"/>
  <c r="G316" i="1"/>
  <c r="G313" i="1" s="1"/>
  <c r="G304" i="1" s="1"/>
  <c r="G148" i="1"/>
  <c r="G223" i="1"/>
  <c r="G219" i="1" s="1"/>
  <c r="G218" i="1" s="1"/>
  <c r="G236" i="1"/>
  <c r="G235" i="1" s="1"/>
  <c r="G79" i="1"/>
  <c r="G261" i="1"/>
  <c r="G254" i="1" s="1"/>
  <c r="G339" i="1"/>
  <c r="G330" i="1" s="1"/>
  <c r="G282" i="1"/>
  <c r="G281" i="1" s="1"/>
  <c r="G363" i="1"/>
  <c r="G166" i="1"/>
  <c r="G159" i="1" s="1"/>
  <c r="G200" i="1"/>
  <c r="G37" i="1"/>
  <c r="G382" i="1" s="1"/>
  <c r="G116" i="1"/>
  <c r="G115" i="1" s="1"/>
  <c r="G130" i="1"/>
  <c r="G129" i="1" s="1"/>
  <c r="G23" i="1"/>
  <c r="G16" i="1" s="1"/>
  <c r="G76" i="1"/>
  <c r="G381" i="1"/>
  <c r="G354" i="1"/>
  <c r="G386" i="1"/>
  <c r="G199" i="1" l="1"/>
  <c r="G189" i="1" s="1"/>
  <c r="G378" i="1"/>
  <c r="G75" i="1"/>
  <c r="G70" i="1" s="1"/>
  <c r="G147" i="1"/>
  <c r="G9" i="1"/>
  <c r="G243" i="1"/>
  <c r="G376" i="1" l="1"/>
  <c r="G380" i="1"/>
  <c r="G387" i="1" s="1"/>
  <c r="F42" i="2" l="1"/>
  <c r="B32" i="7" l="1"/>
  <c r="F26" i="2" l="1"/>
  <c r="C10" i="3" l="1"/>
  <c r="C15" i="3"/>
  <c r="C19" i="3"/>
  <c r="C33" i="3"/>
  <c r="C35" i="3" l="1"/>
  <c r="C21" i="3"/>
  <c r="F60" i="2" l="1"/>
  <c r="F59" i="2" s="1"/>
  <c r="F57" i="2"/>
  <c r="F55" i="2"/>
  <c r="F37" i="2"/>
  <c r="F36" i="2" s="1"/>
  <c r="F32" i="2" s="1"/>
  <c r="F30" i="2"/>
  <c r="F24" i="2"/>
  <c r="F9" i="2" l="1"/>
  <c r="F63" i="2" s="1"/>
  <c r="A5" i="12" l="1"/>
</calcChain>
</file>

<file path=xl/sharedStrings.xml><?xml version="1.0" encoding="utf-8"?>
<sst xmlns="http://schemas.openxmlformats.org/spreadsheetml/2006/main" count="1169" uniqueCount="474">
  <si>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</si>
  <si>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</si>
  <si>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</si>
  <si>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</si>
  <si>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</si>
  <si>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</si>
  <si>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</si>
  <si>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</si>
  <si>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</si>
  <si>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</si>
  <si>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</si>
  <si>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</si>
  <si>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</si>
  <si>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</si>
  <si>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</si>
  <si>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</si>
  <si>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</si>
  <si>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</si>
  <si>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</si>
  <si>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</si>
  <si>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</si>
  <si>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</si>
  <si>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</si>
  <si>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</si>
  <si>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</si>
  <si>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</si>
  <si>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</si>
  <si>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</si>
  <si>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</si>
  <si>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</si>
  <si>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</si>
  <si>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</si>
  <si>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</si>
  <si>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</si>
  <si>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</si>
  <si>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</si>
  <si>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</si>
  <si>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</si>
  <si>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</si>
  <si>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</si>
  <si>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</si>
  <si>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</si>
  <si>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</si>
  <si>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</si>
  <si>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</si>
  <si>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</si>
  <si>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</si>
  <si>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</si>
  <si>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</si>
  <si>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</si>
  <si>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</si>
  <si>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</si>
  <si>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</si>
  <si>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</si>
  <si>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</si>
  <si>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</si>
  <si>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</si>
  <si>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</si>
  <si>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</si>
  <si>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</si>
  <si>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</si>
  <si>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</si>
  <si>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</si>
  <si>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</si>
  <si>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</si>
  <si>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</si>
  <si>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</si>
  <si>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</si>
  <si>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</si>
  <si>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</si>
  <si>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</si>
  <si>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</si>
  <si>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</si>
  <si>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</si>
  <si>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</si>
  <si>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</si>
  <si>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</si>
  <si>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</si>
  <si>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</si>
  <si>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</si>
  <si>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</si>
  <si>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</si>
  <si>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</si>
  <si>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</si>
  <si>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</si>
  <si>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</si>
  <si>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</si>
  <si>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</si>
  <si>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</si>
  <si>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</si>
  <si>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</si>
  <si>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</si>
  <si>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</si>
  <si>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</si>
  <si>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</si>
  <si>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</si>
  <si>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</si>
  <si>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</si>
  <si>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</si>
  <si>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</si>
  <si>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</si>
  <si>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</si>
  <si>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</si>
  <si>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</si>
  <si>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</si>
  <si>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</si>
  <si>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</si>
  <si>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</si>
  <si>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</si>
  <si>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</si>
  <si>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</si>
  <si>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</si>
  <si>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</si>
  <si>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</si>
  <si>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</si>
  <si>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</si>
  <si>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</si>
  <si>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</si>
  <si>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</si>
  <si>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</si>
  <si>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</si>
  <si>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</si>
  <si>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</si>
  <si>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</si>
  <si>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</si>
  <si>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</si>
  <si>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</si>
  <si>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</si>
  <si>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</si>
  <si>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</si>
  <si>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</si>
  <si>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</si>
  <si>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</si>
  <si>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</si>
  <si>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</si>
  <si>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</si>
  <si>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</si>
  <si>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</si>
  <si>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</si>
  <si>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</si>
  <si>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</si>
  <si>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</si>
  <si>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</si>
  <si>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</si>
  <si>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</si>
  <si>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</si>
  <si>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</si>
  <si>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</si>
  <si>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</si>
  <si>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</si>
  <si>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</si>
  <si>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</si>
  <si>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</si>
  <si>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</si>
  <si>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</si>
  <si>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</si>
  <si>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</si>
  <si>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</si>
  <si>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</si>
  <si>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</si>
  <si>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</si>
  <si>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</si>
  <si>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</si>
  <si>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</si>
  <si>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</si>
  <si>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</si>
  <si>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</si>
  <si>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</si>
  <si>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</si>
  <si>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</si>
  <si>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</si>
  <si>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</si>
  <si>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</si>
  <si>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</si>
  <si>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</si>
  <si>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</si>
  <si>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</si>
  <si>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</si>
  <si>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</si>
  <si>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</si>
  <si>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</si>
  <si>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</si>
  <si>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</si>
  <si>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</si>
  <si>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</si>
  <si>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</si>
  <si>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</si>
  <si>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</si>
  <si>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</si>
  <si>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</si>
  <si>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</si>
  <si>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</si>
  <si>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</si>
  <si>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</si>
  <si>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</si>
  <si>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</si>
  <si>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</si>
  <si>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</si>
  <si>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</si>
  <si>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</si>
  <si>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</si>
  <si>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</si>
  <si>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</si>
  <si>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</si>
  <si>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</si>
  <si>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</si>
  <si>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</si>
  <si>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</si>
  <si>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</si>
  <si>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</si>
  <si>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</si>
  <si>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</si>
  <si>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</si>
  <si>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</si>
  <si>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</si>
  <si>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</si>
  <si>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</si>
  <si>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</si>
  <si>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</si>
  <si>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</si>
  <si>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</si>
  <si>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</si>
  <si>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</si>
  <si>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</si>
  <si>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</si>
  <si>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</si>
  <si>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</si>
  <si>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</si>
  <si>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</si>
  <si>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</si>
  <si>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</si>
  <si>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</si>
  <si>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</si>
  <si>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</si>
  <si>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</si>
  <si>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</si>
  <si>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</si>
  <si>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</si>
  <si>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</si>
  <si>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</si>
  <si>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</si>
  <si>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</si>
  <si>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</si>
  <si>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</si>
  <si>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</si>
  <si>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</si>
  <si>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</si>
  <si>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</si>
  <si>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</si>
  <si>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</si>
  <si>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</si>
  <si>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</si>
  <si>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</si>
  <si>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</si>
  <si>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</si>
  <si>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</si>
  <si>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</si>
  <si>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</si>
  <si>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</si>
  <si>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</si>
  <si>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</si>
  <si>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Egyéb üzem., fennt. Szolg. (nyugdíjas szemétszállítás)</t>
  </si>
  <si>
    <t>Újszülöttek támogatása</t>
  </si>
  <si>
    <t>Rendkívüli települési támogatás</t>
  </si>
  <si>
    <t>Közművelődési bértámogatás</t>
  </si>
  <si>
    <t>B411</t>
  </si>
  <si>
    <t>Egyéb működési bevételek</t>
  </si>
  <si>
    <t>Európa Kulturális Fővárosa 2023</t>
  </si>
  <si>
    <t>K5021</t>
  </si>
  <si>
    <t>Előző évi elszámolásból adódó kiadások</t>
  </si>
  <si>
    <t>Temetőkataszter informatikai rendszer</t>
  </si>
  <si>
    <t>Traktor vásárlás</t>
  </si>
  <si>
    <t>Rendezvénytér térkövezése</t>
  </si>
  <si>
    <t>Felújítások Áfá-ja</t>
  </si>
  <si>
    <t>Járdafelújítás</t>
  </si>
  <si>
    <t>Zöldfelület fejlesztési tervek</t>
  </si>
  <si>
    <t>Megbízási díj</t>
  </si>
  <si>
    <t>Napelem telepítés</t>
  </si>
  <si>
    <t>K72</t>
  </si>
  <si>
    <t>Födém szigetelés</t>
  </si>
  <si>
    <t>Klíma telepítés</t>
  </si>
  <si>
    <t>Táppénz hozzájárulás</t>
  </si>
  <si>
    <t>Tetőfelújítás</t>
  </si>
  <si>
    <t>Csapásút felújítás</t>
  </si>
  <si>
    <t>Utcatáblák kihelyezése</t>
  </si>
  <si>
    <t>Gázkazás csere</t>
  </si>
  <si>
    <t>Kertépítészeti tervezési mukák ( Bft)</t>
  </si>
  <si>
    <t>Kiküldetés</t>
  </si>
  <si>
    <t>Eszközbeszerzés</t>
  </si>
  <si>
    <t>Tálalókonyha kialakítás</t>
  </si>
  <si>
    <t>K332</t>
  </si>
  <si>
    <t>Vásárolt éleémezés</t>
  </si>
  <si>
    <t>Mosdó kialakítás</t>
  </si>
  <si>
    <t>Építményadó</t>
  </si>
  <si>
    <t>Idegenforgalmi adó</t>
  </si>
  <si>
    <t>Nemes-Cool -Túra a Tanú hegyek lábánál (Nemesek találkozója)</t>
  </si>
  <si>
    <t>Polgármesteri illetményhez nyújtott támogatás</t>
  </si>
  <si>
    <t xml:space="preserve">2023. évi költségvetés összevont mérlege </t>
  </si>
  <si>
    <t xml:space="preserve">2023. évi költségvetés kiadásai </t>
  </si>
  <si>
    <t xml:space="preserve">2023.évi költségvetés felhalmozási kiadásai </t>
  </si>
  <si>
    <t>2023. évi költségvetés bevételei jogcímenként</t>
  </si>
  <si>
    <t>Egyéb felhalmozási célú átvett pénzeszközök (Rendezvénytér)</t>
  </si>
  <si>
    <t>Tálaló konyha kialakítása</t>
  </si>
  <si>
    <t xml:space="preserve">Gázkazán csere ( József a. u. 53.) </t>
  </si>
  <si>
    <t>Utcanév táblák kihelyezése</t>
  </si>
  <si>
    <t>Mosdó kialakítása</t>
  </si>
  <si>
    <t>Nyílászárók cseréje helyreállítással</t>
  </si>
  <si>
    <t>Tetőfelújítás ( József A. u. 53.)</t>
  </si>
  <si>
    <t>Tetőfelújítás ( Hivatal)</t>
  </si>
  <si>
    <t>Csapás út felújítás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</si>
  <si>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</si>
  <si>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</si>
  <si>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</si>
  <si>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</si>
  <si>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</si>
  <si>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</si>
  <si>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</si>
  <si>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</si>
  <si>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</si>
  <si>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</si>
  <si>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</si>
  <si>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</si>
  <si>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</si>
  <si>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>Egyéb működési célú támogatások bevételei államh belül</t>
  </si>
  <si>
    <t xml:space="preserve">096015   Gyermekétkeztetés </t>
  </si>
  <si>
    <t>Ellátási díjak</t>
  </si>
  <si>
    <t xml:space="preserve">Felhalmozási célú önkormányzati támogatások </t>
  </si>
  <si>
    <t>NEAK támogatás védőnői szolgálat működéséhez</t>
  </si>
  <si>
    <t>Egyéb felhalmozási célú átvett pénzeszközök (Rendezvény tér)</t>
  </si>
  <si>
    <t>Egyéb működési célra átvett pénzeszközök</t>
  </si>
  <si>
    <t>NEAK támogatás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</si>
  <si>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</si>
  <si>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</si>
  <si>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</si>
  <si>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</si>
  <si>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</si>
  <si>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</si>
  <si>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</si>
  <si>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</si>
  <si>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</si>
  <si>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</si>
  <si>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</si>
  <si>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</si>
  <si>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</si>
  <si>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</si>
  <si>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</si>
  <si>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</si>
  <si>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</si>
  <si>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</si>
  <si>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</si>
  <si>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</si>
  <si>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</si>
  <si>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</si>
  <si>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</si>
  <si>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</si>
  <si>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</si>
  <si>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</si>
  <si>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</si>
  <si>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</si>
  <si>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2023. évi költségvetés bevételei feladatonként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</si>
  <si>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</si>
  <si>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</si>
  <si>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</si>
  <si>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</si>
  <si>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</si>
  <si>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</si>
  <si>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</si>
  <si>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</si>
  <si>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</si>
  <si>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</si>
  <si>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</si>
  <si>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</si>
  <si>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</si>
  <si>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</si>
  <si>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</si>
  <si>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</si>
  <si>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</si>
  <si>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</si>
  <si>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</si>
  <si>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</si>
  <si>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</si>
  <si>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</si>
  <si>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</si>
  <si>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</si>
  <si>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</si>
  <si>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</si>
  <si>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</si>
  <si>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</si>
  <si>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</si>
  <si>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</si>
  <si>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2023. előirányzat</t>
  </si>
  <si>
    <t>2024. előirányzat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</si>
  <si>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</si>
  <si>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</si>
  <si>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</si>
  <si>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</si>
  <si>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</si>
  <si>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</si>
  <si>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</si>
  <si>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</si>
  <si>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</si>
  <si>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</si>
  <si>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</si>
  <si>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</si>
  <si>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</si>
  <si>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</si>
  <si>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</si>
  <si>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</si>
  <si>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</si>
  <si>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</si>
  <si>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</si>
  <si>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</si>
  <si>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</si>
  <si>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</si>
  <si>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</si>
  <si>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</si>
  <si>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</si>
  <si>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</si>
  <si>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Előirányzat-felhasználási terv 2023. évre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</si>
  <si>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</si>
  <si>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</si>
  <si>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</si>
  <si>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</si>
  <si>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</si>
  <si>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</si>
  <si>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</si>
  <si>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</si>
  <si>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</si>
  <si>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</si>
  <si>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</si>
  <si>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</si>
  <si>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</si>
  <si>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</si>
  <si>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</si>
  <si>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</si>
  <si>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</si>
  <si>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</si>
  <si>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</si>
  <si>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</si>
  <si>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</si>
  <si>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2023. évi költségvetés bevételei</t>
  </si>
  <si>
    <t xml:space="preserve">2023.-2026.  évi költségvetési bevételei és kiadásai </t>
  </si>
  <si>
    <t>2026. előirányzat</t>
  </si>
  <si>
    <t>Módosított előirányzat</t>
  </si>
  <si>
    <t>Elszámolásból származó bevételek</t>
  </si>
  <si>
    <t>K353</t>
  </si>
  <si>
    <t>Kamatkiadások</t>
  </si>
  <si>
    <t>Informatikai eszjközök beszerzése</t>
  </si>
  <si>
    <t>Informatikai eszközök beszerzése</t>
  </si>
  <si>
    <t>B52</t>
  </si>
  <si>
    <t>Ingatlanok értékesítése</t>
  </si>
  <si>
    <t>052020 Szennyvíz gyűjtése, tisztítása, elhelyezése</t>
  </si>
  <si>
    <t>Szennyvíz átemelő építészeti és gépészeti felújítása</t>
  </si>
  <si>
    <t>052020</t>
  </si>
  <si>
    <t>Szennyvíz gyűjtése, tisztítása, elhelyezése</t>
  </si>
  <si>
    <t>Szennyvízátemelő építészeti és gépészeti felújítása</t>
  </si>
  <si>
    <t>Közterülethasználati díj</t>
  </si>
  <si>
    <t>B408</t>
  </si>
  <si>
    <t>Kamatbevételek</t>
  </si>
  <si>
    <t>081030   Sportlétesítmények működtetése</t>
  </si>
  <si>
    <t>Játszótéri eszközök beszerzése</t>
  </si>
  <si>
    <t>Gázkazán vásárlás</t>
  </si>
  <si>
    <t>Gázkazán csere Hivatal</t>
  </si>
  <si>
    <t>Játszótéri eszközök</t>
  </si>
  <si>
    <t>1. melléklet az   /2024. ( II.   . )  önkormányzati rendelethez</t>
  </si>
  <si>
    <t>2. melléklet a  /2024. ( II.   . )  önkormányzati rendelethez</t>
  </si>
  <si>
    <t>3. melléklet a  /2024. ( II.   . )  önkormányzati rendelethez</t>
  </si>
  <si>
    <t>4. melléklet a  /2024. ( II.   . ) önkormányzati rendelethez</t>
  </si>
  <si>
    <t>5. melléklet a /2024. ( II.   . )  önkormányzati rendelethez</t>
  </si>
  <si>
    <t>6. melléklet a    /2024. ( II.   . ) önkormányzati rendelethez</t>
  </si>
  <si>
    <t>7. melléklet a    /2024. ( II.   . )  önkormányzati rendelethez</t>
  </si>
  <si>
    <t>8. melléklet a  /2024. ( II.   . )) önkormányzati rendelethez</t>
  </si>
  <si>
    <t xml:space="preserve">                                                        9.melléklet a  /2024. ( II.   . ) önkormányzati rendelethez</t>
  </si>
  <si>
    <t xml:space="preserve">                                                        10.melléklet a     /2024. ( II.   . 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</si>
</sst>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5" fillId="0" borderId="0"/>
    <xf numFmtId="0" fontId="27" fillId="0" borderId="0"/>
    <xf numFmtId="0" fontId="29" fillId="0" borderId="0"/>
    <xf numFmtId="0" fontId="29" fillId="0" borderId="0"/>
  </cellStyleXfs>
  <cellXfs count="545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9" fillId="4" borderId="4" xfId="0" applyFont="1" applyFill="1" applyBorder="1"/>
    <xf numFmtId="0" fontId="10" fillId="0" borderId="4" xfId="0" applyFont="1" applyBorder="1"/>
    <xf numFmtId="0" fontId="10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10" fillId="4" borderId="4" xfId="0" applyFont="1" applyFill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0" fontId="9" fillId="4" borderId="36" xfId="0" applyFont="1" applyFill="1" applyBorder="1"/>
    <xf numFmtId="3" fontId="9" fillId="4" borderId="35" xfId="0" applyNumberFormat="1" applyFont="1" applyFill="1" applyBorder="1"/>
    <xf numFmtId="0" fontId="9" fillId="0" borderId="28" xfId="0" applyFont="1" applyBorder="1"/>
    <xf numFmtId="0" fontId="9" fillId="0" borderId="0" xfId="0" applyFont="1"/>
    <xf numFmtId="3" fontId="9" fillId="0" borderId="29" xfId="0" applyNumberFormat="1" applyFont="1" applyBorder="1"/>
    <xf numFmtId="3" fontId="7" fillId="0" borderId="26" xfId="0" applyNumberFormat="1" applyFont="1" applyBorder="1"/>
    <xf numFmtId="0" fontId="9" fillId="4" borderId="36" xfId="0" applyFont="1" applyFill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9" fillId="4" borderId="38" xfId="0" applyFont="1" applyFill="1" applyBorder="1"/>
    <xf numFmtId="0" fontId="9" fillId="4" borderId="39" xfId="0" applyFont="1" applyFill="1" applyBorder="1"/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4" fillId="0" borderId="5" xfId="0" applyFont="1" applyBorder="1"/>
    <xf numFmtId="0" fontId="2" fillId="0" borderId="9" xfId="0" applyFont="1" applyBorder="1"/>
    <xf numFmtId="0" fontId="0" fillId="0" borderId="1" xfId="0" applyBorder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0" fontId="12" fillId="3" borderId="42" xfId="0" applyFont="1" applyFill="1" applyBorder="1"/>
    <xf numFmtId="49" fontId="12" fillId="3" borderId="3" xfId="0" applyNumberFormat="1" applyFont="1" applyFill="1" applyBorder="1" applyAlignment="1">
      <alignment horizontal="left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/>
    <xf numFmtId="0" fontId="12" fillId="0" borderId="21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2" fillId="3" borderId="36" xfId="0" applyFont="1" applyFill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3" fillId="3" borderId="36" xfId="0" applyFont="1" applyFill="1" applyBorder="1"/>
    <xf numFmtId="0" fontId="13" fillId="3" borderId="4" xfId="0" applyFont="1" applyFill="1" applyBorder="1"/>
    <xf numFmtId="0" fontId="13" fillId="6" borderId="4" xfId="0" applyFont="1" applyFill="1" applyBorder="1"/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164" fontId="14" fillId="0" borderId="36" xfId="0" applyNumberFormat="1" applyFont="1" applyBorder="1"/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36" xfId="0" applyFont="1" applyFill="1" applyBorder="1"/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6" xfId="0" applyFont="1" applyBorder="1"/>
    <xf numFmtId="0" fontId="0" fillId="0" borderId="16" xfId="0" applyBorder="1"/>
    <xf numFmtId="0" fontId="0" fillId="0" borderId="6" xfId="0" applyBorder="1"/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5" fillId="0" borderId="6" xfId="0" applyFont="1" applyBorder="1" applyAlignment="1">
      <alignment horizontal="left"/>
    </xf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horizontal="left"/>
    </xf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0" borderId="42" xfId="0" applyFont="1" applyBorder="1"/>
    <xf numFmtId="0" fontId="12" fillId="3" borderId="44" xfId="1" applyFont="1" applyFill="1" applyBorder="1"/>
    <xf numFmtId="0" fontId="12" fillId="3" borderId="9" xfId="1" applyFont="1" applyFill="1" applyBorder="1" applyAlignment="1">
      <alignment horizontal="left"/>
    </xf>
    <xf numFmtId="0" fontId="14" fillId="3" borderId="9" xfId="1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0" fillId="0" borderId="13" xfId="0" applyBorder="1"/>
    <xf numFmtId="0" fontId="12" fillId="0" borderId="13" xfId="0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12" fillId="2" borderId="4" xfId="0" applyFont="1" applyFill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0" fillId="0" borderId="16" xfId="0" applyBorder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0" fontId="12" fillId="0" borderId="5" xfId="0" applyFont="1" applyBorder="1" applyAlignment="1">
      <alignment wrapText="1"/>
    </xf>
    <xf numFmtId="3" fontId="13" fillId="0" borderId="8" xfId="0" applyNumberFormat="1" applyFont="1" applyBorder="1"/>
    <xf numFmtId="0" fontId="12" fillId="3" borderId="58" xfId="0" applyFont="1" applyFill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left"/>
    </xf>
    <xf numFmtId="0" fontId="12" fillId="0" borderId="1" xfId="0" applyFont="1" applyBorder="1"/>
    <xf numFmtId="3" fontId="12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3" fillId="0" borderId="26" xfId="0" applyNumberFormat="1" applyFont="1" applyBorder="1"/>
    <xf numFmtId="0" fontId="14" fillId="0" borderId="16" xfId="0" applyFont="1" applyBorder="1" applyAlignment="1">
      <alignment horizontal="left"/>
    </xf>
    <xf numFmtId="0" fontId="12" fillId="0" borderId="37" xfId="0" applyFont="1" applyBorder="1"/>
    <xf numFmtId="0" fontId="12" fillId="0" borderId="16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3" borderId="36" xfId="0" applyFont="1" applyFill="1" applyBorder="1"/>
    <xf numFmtId="49" fontId="3" fillId="3" borderId="4" xfId="0" applyNumberFormat="1" applyFont="1" applyFill="1" applyBorder="1" applyAlignment="1">
      <alignment horizontal="left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0" fontId="3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horizontal="left"/>
    </xf>
    <xf numFmtId="3" fontId="4" fillId="0" borderId="31" xfId="0" applyNumberFormat="1" applyFont="1" applyBorder="1"/>
    <xf numFmtId="3" fontId="2" fillId="0" borderId="61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0" fontId="2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0" fontId="4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1" xfId="0" applyNumberFormat="1" applyFont="1" applyBorder="1"/>
    <xf numFmtId="0" fontId="10" fillId="0" borderId="72" xfId="0" applyFont="1" applyBorder="1" applyAlignment="1">
      <alignment horizontal="left"/>
    </xf>
    <xf numFmtId="3" fontId="10" fillId="0" borderId="73" xfId="0" applyNumberFormat="1" applyFont="1" applyBorder="1" applyAlignment="1">
      <alignment horizontal="right"/>
    </xf>
    <xf numFmtId="3" fontId="10" fillId="0" borderId="74" xfId="0" applyNumberFormat="1" applyFont="1" applyBorder="1" applyAlignment="1">
      <alignment horizontal="left"/>
    </xf>
    <xf numFmtId="49" fontId="10" fillId="0" borderId="75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6" xfId="0" applyFont="1" applyBorder="1" applyAlignment="1">
      <alignment horizontal="left"/>
    </xf>
    <xf numFmtId="3" fontId="7" fillId="0" borderId="77" xfId="0" applyNumberFormat="1" applyFont="1" applyBorder="1" applyAlignment="1">
      <alignment horizontal="right"/>
    </xf>
    <xf numFmtId="0" fontId="10" fillId="0" borderId="78" xfId="0" applyFont="1" applyBorder="1"/>
    <xf numFmtId="0" fontId="7" fillId="0" borderId="73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9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77" xfId="0" applyNumberFormat="1" applyFont="1" applyBorder="1" applyAlignment="1">
      <alignment horizontal="right"/>
    </xf>
    <xf numFmtId="0" fontId="10" fillId="0" borderId="78" xfId="0" applyFont="1" applyBorder="1" applyAlignment="1">
      <alignment horizontal="left"/>
    </xf>
    <xf numFmtId="0" fontId="10" fillId="0" borderId="80" xfId="0" applyFont="1" applyBorder="1" applyAlignment="1">
      <alignment horizontal="left"/>
    </xf>
    <xf numFmtId="3" fontId="10" fillId="0" borderId="81" xfId="0" applyNumberFormat="1" applyFont="1" applyBorder="1" applyAlignment="1">
      <alignment horizontal="right"/>
    </xf>
    <xf numFmtId="0" fontId="10" fillId="0" borderId="82" xfId="0" applyFont="1" applyBorder="1" applyAlignment="1">
      <alignment horizontal="left"/>
    </xf>
    <xf numFmtId="0" fontId="18" fillId="4" borderId="41" xfId="0" applyFont="1" applyFill="1" applyBorder="1"/>
    <xf numFmtId="0" fontId="9" fillId="4" borderId="83" xfId="0" applyFont="1" applyFill="1" applyBorder="1" applyAlignment="1">
      <alignment horizontal="left"/>
    </xf>
    <xf numFmtId="3" fontId="9" fillId="4" borderId="84" xfId="0" applyNumberFormat="1" applyFont="1" applyFill="1" applyBorder="1" applyAlignment="1">
      <alignment horizontal="right"/>
    </xf>
    <xf numFmtId="3" fontId="9" fillId="4" borderId="85" xfId="0" applyNumberFormat="1" applyFont="1" applyFill="1" applyBorder="1" applyAlignment="1">
      <alignment horizontal="right"/>
    </xf>
    <xf numFmtId="0" fontId="22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1" xfId="0" applyNumberFormat="1" applyFont="1" applyBorder="1"/>
    <xf numFmtId="0" fontId="1" fillId="0" borderId="73" xfId="0" applyFont="1" applyBorder="1" applyAlignment="1">
      <alignment wrapText="1"/>
    </xf>
    <xf numFmtId="3" fontId="1" fillId="0" borderId="74" xfId="0" applyNumberFormat="1" applyFont="1" applyBorder="1" applyAlignment="1">
      <alignment horizontal="right"/>
    </xf>
    <xf numFmtId="3" fontId="2" fillId="0" borderId="74" xfId="0" applyNumberFormat="1" applyFont="1" applyBorder="1" applyAlignment="1">
      <alignment horizontal="right"/>
    </xf>
    <xf numFmtId="3" fontId="2" fillId="0" borderId="89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90" xfId="0" applyFont="1" applyBorder="1"/>
    <xf numFmtId="3" fontId="2" fillId="0" borderId="77" xfId="0" applyNumberFormat="1" applyFont="1" applyBorder="1" applyAlignment="1">
      <alignment horizontal="right"/>
    </xf>
    <xf numFmtId="0" fontId="1" fillId="0" borderId="90" xfId="0" applyFont="1" applyBorder="1" applyAlignment="1">
      <alignment wrapText="1"/>
    </xf>
    <xf numFmtId="3" fontId="1" fillId="0" borderId="77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49" fontId="1" fillId="0" borderId="63" xfId="0" applyNumberFormat="1" applyFont="1" applyBorder="1"/>
    <xf numFmtId="0" fontId="1" fillId="0" borderId="91" xfId="0" applyFont="1" applyBorder="1"/>
    <xf numFmtId="3" fontId="1" fillId="0" borderId="81" xfId="0" applyNumberFormat="1" applyFont="1" applyBorder="1" applyAlignment="1">
      <alignment horizontal="right"/>
    </xf>
    <xf numFmtId="3" fontId="2" fillId="0" borderId="81" xfId="0" applyNumberFormat="1" applyFont="1" applyBorder="1" applyAlignment="1">
      <alignment horizontal="right"/>
    </xf>
    <xf numFmtId="0" fontId="1" fillId="0" borderId="80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2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5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0" fontId="3" fillId="8" borderId="6" xfId="0" applyFont="1" applyFill="1" applyBorder="1"/>
    <xf numFmtId="0" fontId="3" fillId="8" borderId="4" xfId="0" applyFont="1" applyFill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5" fillId="0" borderId="0" xfId="0" applyFont="1"/>
    <xf numFmtId="0" fontId="26" fillId="0" borderId="0" xfId="2" applyFont="1" applyProtection="1">
      <protection locked="0"/>
    </xf>
    <xf numFmtId="0" fontId="30" fillId="0" borderId="0" xfId="3" applyFont="1" applyAlignment="1">
      <alignment horizontal="right"/>
    </xf>
    <xf numFmtId="0" fontId="28" fillId="0" borderId="1" xfId="2" applyFont="1" applyBorder="1" applyAlignment="1">
      <alignment horizontal="center" vertical="center"/>
    </xf>
    <xf numFmtId="0" fontId="31" fillId="0" borderId="1" xfId="2" applyFont="1" applyBorder="1" applyAlignment="1">
      <alignment horizontal="left" vertical="center" wrapText="1" indent="1"/>
    </xf>
    <xf numFmtId="165" fontId="31" fillId="0" borderId="1" xfId="2" applyNumberFormat="1" applyFont="1" applyBorder="1" applyAlignment="1" applyProtection="1">
      <alignment vertical="center"/>
      <protection locked="0"/>
    </xf>
    <xf numFmtId="165" fontId="31" fillId="0" borderId="1" xfId="2" applyNumberFormat="1" applyFont="1" applyBorder="1" applyAlignment="1">
      <alignment vertical="center"/>
    </xf>
    <xf numFmtId="0" fontId="31" fillId="0" borderId="1" xfId="2" applyFont="1" applyBorder="1" applyAlignment="1">
      <alignment horizontal="left" vertical="center" indent="1"/>
    </xf>
    <xf numFmtId="0" fontId="32" fillId="8" borderId="1" xfId="2" applyFont="1" applyFill="1" applyBorder="1" applyAlignment="1">
      <alignment horizontal="left" vertical="center" indent="1"/>
    </xf>
    <xf numFmtId="165" fontId="32" fillId="8" borderId="1" xfId="2" applyNumberFormat="1" applyFont="1" applyFill="1" applyBorder="1" applyAlignment="1">
      <alignment vertical="center"/>
    </xf>
    <xf numFmtId="0" fontId="32" fillId="8" borderId="1" xfId="2" applyFont="1" applyFill="1" applyBorder="1" applyAlignment="1">
      <alignment horizontal="left" indent="1"/>
    </xf>
    <xf numFmtId="165" fontId="32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0" xfId="4" applyNumberFormat="1" applyFont="1" applyAlignment="1">
      <alignment vertical="center" wrapText="1"/>
    </xf>
    <xf numFmtId="165" fontId="35" fillId="0" borderId="29" xfId="4" applyNumberFormat="1" applyFont="1" applyBorder="1" applyAlignment="1">
      <alignment horizontal="right" vertical="center"/>
    </xf>
    <xf numFmtId="0" fontId="36" fillId="0" borderId="96" xfId="4" applyFont="1" applyBorder="1" applyAlignment="1">
      <alignment horizontal="center" vertical="center" wrapText="1"/>
    </xf>
    <xf numFmtId="0" fontId="36" fillId="0" borderId="97" xfId="4" applyFont="1" applyBorder="1" applyAlignment="1">
      <alignment horizontal="center" vertical="center" wrapText="1"/>
    </xf>
    <xf numFmtId="0" fontId="36" fillId="0" borderId="98" xfId="4" applyFont="1" applyBorder="1" applyAlignment="1">
      <alignment horizontal="center" vertical="center" wrapText="1"/>
    </xf>
    <xf numFmtId="0" fontId="37" fillId="0" borderId="96" xfId="4" applyFont="1" applyBorder="1" applyAlignment="1">
      <alignment horizontal="center" vertical="center" wrapText="1"/>
    </xf>
    <xf numFmtId="0" fontId="37" fillId="0" borderId="97" xfId="4" applyFont="1" applyBorder="1" applyAlignment="1">
      <alignment horizontal="center" vertical="center" wrapText="1"/>
    </xf>
    <xf numFmtId="0" fontId="37" fillId="0" borderId="98" xfId="4" applyFont="1" applyBorder="1" applyAlignment="1">
      <alignment horizontal="center" vertical="center" wrapText="1"/>
    </xf>
    <xf numFmtId="0" fontId="31" fillId="0" borderId="71" xfId="4" applyFont="1" applyBorder="1" applyAlignment="1">
      <alignment horizontal="left" vertical="center" wrapText="1" indent="1"/>
    </xf>
    <xf numFmtId="165" fontId="38" fillId="0" borderId="99" xfId="4" applyNumberFormat="1" applyFont="1" applyBorder="1" applyAlignment="1" applyProtection="1">
      <alignment horizontal="right" vertical="center" wrapText="1" indent="1"/>
      <protection locked="0"/>
    </xf>
    <xf numFmtId="3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1"/>
    </xf>
    <xf numFmtId="165" fontId="38" fillId="0" borderId="72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00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8"/>
    </xf>
    <xf numFmtId="0" fontId="39" fillId="0" borderId="101" xfId="4" applyFont="1" applyBorder="1" applyAlignment="1">
      <alignment vertical="center" wrapText="1"/>
    </xf>
    <xf numFmtId="165" fontId="40" fillId="0" borderId="102" xfId="4" applyNumberFormat="1" applyFont="1" applyBorder="1" applyAlignment="1">
      <alignment vertical="center" wrapText="1"/>
    </xf>
    <xf numFmtId="165" fontId="40" fillId="0" borderId="103" xfId="4" applyNumberFormat="1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12" fillId="0" borderId="10" xfId="0" applyFont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0" fillId="0" borderId="93" xfId="0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2" borderId="13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0" xfId="0" applyFont="1" applyFill="1" applyBorder="1" applyAlignment="1">
      <alignment horizontal="left"/>
    </xf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4" borderId="34" xfId="0" applyFont="1" applyFill="1" applyBorder="1"/>
    <xf numFmtId="0" fontId="9" fillId="4" borderId="2" xfId="0" applyFont="1" applyFill="1" applyBorder="1"/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06" xfId="0" applyFont="1" applyBorder="1" applyAlignment="1">
      <alignment horizontal="center" vertical="center" wrapText="1"/>
    </xf>
    <xf numFmtId="0" fontId="5" fillId="0" borderId="105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4" fillId="0" borderId="60" xfId="0" applyFont="1" applyBorder="1" applyAlignment="1">
      <alignment horizontal="center" vertical="center" wrapText="1"/>
    </xf>
    <xf numFmtId="0" fontId="5" fillId="0" borderId="24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7" fillId="0" borderId="66" xfId="0" applyFont="1" applyBorder="1" applyAlignment="1">
      <alignment horizontal="center" vertical="center" wrapText="1"/>
    </xf>
    <xf numFmtId="0" fontId="0" fillId="0" borderId="24" xfId="0" applyBorder="1"/>
    <xf numFmtId="0" fontId="0" fillId="0" borderId="70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2" fillId="0" borderId="0" xfId="0" applyFont="1"/>
    <xf numFmtId="0" fontId="22" fillId="0" borderId="29" xfId="0" applyFont="1" applyBorder="1"/>
    <xf numFmtId="0" fontId="23" fillId="0" borderId="2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3" xfId="0" applyFont="1" applyBorder="1" applyAlignment="1">
      <alignment wrapText="1"/>
    </xf>
    <xf numFmtId="0" fontId="9" fillId="0" borderId="67" xfId="0" applyFont="1" applyBorder="1" applyAlignment="1">
      <alignment wrapText="1"/>
    </xf>
    <xf numFmtId="0" fontId="20" fillId="0" borderId="64" xfId="0" applyFont="1" applyBorder="1" applyAlignment="1">
      <alignment horizontal="center"/>
    </xf>
    <xf numFmtId="0" fontId="20" fillId="0" borderId="68" xfId="0" applyFont="1" applyBorder="1" applyAlignment="1">
      <alignment horizontal="center"/>
    </xf>
    <xf numFmtId="0" fontId="20" fillId="0" borderId="69" xfId="0" applyFont="1" applyBorder="1" applyAlignment="1">
      <alignment horizontal="center"/>
    </xf>
    <xf numFmtId="3" fontId="7" fillId="0" borderId="6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5" xfId="0" applyFont="1" applyBorder="1" applyAlignment="1">
      <alignment horizontal="center" vertical="center" wrapText="1"/>
    </xf>
    <xf numFmtId="0" fontId="21" fillId="0" borderId="7" xfId="0" applyFont="1" applyBorder="1"/>
    <xf numFmtId="0" fontId="7" fillId="0" borderId="65" xfId="0" applyFont="1" applyBorder="1" applyAlignment="1">
      <alignment horizontal="center" vertical="center" wrapText="1"/>
    </xf>
    <xf numFmtId="0" fontId="5" fillId="0" borderId="7" xfId="0" applyFont="1" applyBorder="1"/>
    <xf numFmtId="0" fontId="3" fillId="0" borderId="0" xfId="0" applyFont="1" applyAlignment="1">
      <alignment horizontal="center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4" xfId="0" applyFont="1" applyBorder="1" applyAlignment="1">
      <alignment horizontal="left" wrapText="1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3" fontId="2" fillId="0" borderId="66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70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3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93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3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4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8" fillId="0" borderId="0" xfId="2" applyFont="1" applyAlignment="1">
      <alignment horizontal="center"/>
    </xf>
    <xf numFmtId="0" fontId="30" fillId="0" borderId="1" xfId="2" applyFont="1" applyBorder="1" applyAlignment="1">
      <alignment horizontal="left" vertical="center" indent="1"/>
    </xf>
    <xf numFmtId="0" fontId="33" fillId="0" borderId="1" xfId="2" applyFont="1" applyBorder="1" applyAlignment="1">
      <alignment horizontal="left" vertical="center" indent="1"/>
    </xf>
    <xf numFmtId="0" fontId="41" fillId="0" borderId="0" xfId="0" applyFont="1" applyAlignment="1">
      <alignment horizontal="center"/>
    </xf>
    <xf numFmtId="0" fontId="0" fillId="0" borderId="23" xfId="0" applyBorder="1"/>
    <xf numFmtId="0" fontId="0" fillId="0" borderId="62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8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  <col min="4" max="4" width="15" customWidth="1"/>
  </cols>
  <sheetData>
    <row r="1" spans="1:4" ht="15" customHeight="1" x14ac:dyDescent="0.25">
      <c r="A1" s="411" t="s">
        <v>464</v>
      </c>
      <c r="B1" s="412"/>
      <c r="C1" s="412"/>
    </row>
    <row r="2" spans="1:4" ht="15.75" x14ac:dyDescent="0.25">
      <c r="A2" s="413"/>
      <c r="B2" s="414"/>
      <c r="C2" s="414"/>
    </row>
    <row r="3" spans="1:4" ht="15.75" x14ac:dyDescent="0.25">
      <c r="A3" s="419" t="s">
        <v>0</v>
      </c>
      <c r="B3" s="420"/>
      <c r="C3" s="420"/>
    </row>
    <row r="4" spans="1:4" ht="15.75" customHeight="1" x14ac:dyDescent="0.25">
      <c r="A4" s="419" t="s">
        <v>297</v>
      </c>
      <c r="B4" s="420"/>
      <c r="C4" s="420"/>
    </row>
    <row r="5" spans="1:4" ht="15.75" x14ac:dyDescent="0.25">
      <c r="A5" s="164"/>
      <c r="B5" s="165"/>
      <c r="C5" s="165"/>
    </row>
    <row r="6" spans="1:4" ht="15.75" x14ac:dyDescent="0.25">
      <c r="A6" s="15"/>
      <c r="B6" s="16"/>
      <c r="C6" s="163" t="s">
        <v>1</v>
      </c>
    </row>
    <row r="7" spans="1:4" ht="15" customHeight="1" x14ac:dyDescent="0.25">
      <c r="A7" s="415" t="s">
        <v>216</v>
      </c>
      <c r="B7" s="416"/>
      <c r="C7" s="405" t="s">
        <v>144</v>
      </c>
      <c r="D7" s="405" t="s">
        <v>443</v>
      </c>
    </row>
    <row r="8" spans="1:4" ht="15" customHeight="1" x14ac:dyDescent="0.25">
      <c r="A8" s="417"/>
      <c r="B8" s="418"/>
      <c r="C8" s="406"/>
      <c r="D8" s="406"/>
    </row>
    <row r="9" spans="1:4" x14ac:dyDescent="0.25">
      <c r="A9" s="17">
        <v>1</v>
      </c>
      <c r="B9" s="8">
        <v>2</v>
      </c>
      <c r="C9" s="18">
        <v>3</v>
      </c>
      <c r="D9" s="18">
        <v>3</v>
      </c>
    </row>
    <row r="10" spans="1:4" ht="15.75" x14ac:dyDescent="0.25">
      <c r="A10" s="407" t="s">
        <v>217</v>
      </c>
      <c r="B10" s="408"/>
      <c r="C10" s="19">
        <f>SUM(C11:C14)</f>
        <v>175140939</v>
      </c>
      <c r="D10" s="19">
        <f>SUM(D11:D14)</f>
        <v>234088337</v>
      </c>
    </row>
    <row r="11" spans="1:4" ht="15.75" x14ac:dyDescent="0.25">
      <c r="A11" s="20" t="s">
        <v>145</v>
      </c>
      <c r="B11" s="9" t="s">
        <v>146</v>
      </c>
      <c r="C11" s="21">
        <v>97136399</v>
      </c>
      <c r="D11" s="21">
        <v>126906847</v>
      </c>
    </row>
    <row r="12" spans="1:4" ht="15.75" x14ac:dyDescent="0.25">
      <c r="A12" s="20" t="s">
        <v>174</v>
      </c>
      <c r="B12" s="9" t="s">
        <v>175</v>
      </c>
      <c r="C12" s="21">
        <v>63850000</v>
      </c>
      <c r="D12" s="21">
        <v>87816000</v>
      </c>
    </row>
    <row r="13" spans="1:4" ht="15.75" x14ac:dyDescent="0.25">
      <c r="A13" s="20" t="s">
        <v>186</v>
      </c>
      <c r="B13" s="9" t="s">
        <v>187</v>
      </c>
      <c r="C13" s="21">
        <v>6400000</v>
      </c>
      <c r="D13" s="21">
        <v>10192957</v>
      </c>
    </row>
    <row r="14" spans="1:4" ht="15.75" x14ac:dyDescent="0.25">
      <c r="A14" s="20" t="s">
        <v>198</v>
      </c>
      <c r="B14" s="9" t="s">
        <v>199</v>
      </c>
      <c r="C14" s="21">
        <v>7754540</v>
      </c>
      <c r="D14" s="21">
        <v>9172533</v>
      </c>
    </row>
    <row r="15" spans="1:4" ht="15.75" x14ac:dyDescent="0.25">
      <c r="A15" s="22" t="s">
        <v>218</v>
      </c>
      <c r="B15" s="10"/>
      <c r="C15" s="23">
        <f>SUM(C16:C18)</f>
        <v>10907136</v>
      </c>
      <c r="D15" s="23">
        <f>SUM(D16:D18)</f>
        <v>10937136</v>
      </c>
    </row>
    <row r="16" spans="1:4" ht="15.75" x14ac:dyDescent="0.25">
      <c r="A16" s="20" t="s">
        <v>171</v>
      </c>
      <c r="B16" s="11" t="s">
        <v>172</v>
      </c>
      <c r="C16" s="21">
        <v>0</v>
      </c>
      <c r="D16" s="21">
        <v>0</v>
      </c>
    </row>
    <row r="17" spans="1:4" ht="15.75" x14ac:dyDescent="0.25">
      <c r="A17" s="20" t="s">
        <v>196</v>
      </c>
      <c r="B17" s="9" t="s">
        <v>197</v>
      </c>
      <c r="C17" s="21">
        <v>0</v>
      </c>
      <c r="D17" s="21">
        <v>30000</v>
      </c>
    </row>
    <row r="18" spans="1:4" ht="15.75" x14ac:dyDescent="0.25">
      <c r="A18" s="20" t="s">
        <v>202</v>
      </c>
      <c r="B18" s="9" t="s">
        <v>203</v>
      </c>
      <c r="C18" s="21">
        <v>10907136</v>
      </c>
      <c r="D18" s="21">
        <v>10907136</v>
      </c>
    </row>
    <row r="19" spans="1:4" ht="15.75" x14ac:dyDescent="0.25">
      <c r="A19" s="22" t="s">
        <v>206</v>
      </c>
      <c r="B19" s="12"/>
      <c r="C19" s="23">
        <f>SUM(C20)</f>
        <v>59699000</v>
      </c>
      <c r="D19" s="23">
        <f>SUM(D20)</f>
        <v>58004474</v>
      </c>
    </row>
    <row r="20" spans="1:4" ht="15.75" x14ac:dyDescent="0.25">
      <c r="A20" s="20" t="s">
        <v>205</v>
      </c>
      <c r="B20" s="9" t="s">
        <v>206</v>
      </c>
      <c r="C20" s="21">
        <v>59699000</v>
      </c>
      <c r="D20" s="21">
        <v>58004474</v>
      </c>
    </row>
    <row r="21" spans="1:4" ht="15.75" x14ac:dyDescent="0.25">
      <c r="A21" s="22" t="s">
        <v>219</v>
      </c>
      <c r="B21" s="10"/>
      <c r="C21" s="23">
        <f>SUM(C10+C15+C19)</f>
        <v>245747075</v>
      </c>
      <c r="D21" s="23">
        <f>SUM(D10+D15+D19)</f>
        <v>303029947</v>
      </c>
    </row>
    <row r="22" spans="1:4" ht="15.75" x14ac:dyDescent="0.25">
      <c r="A22" s="24"/>
      <c r="B22" s="25"/>
      <c r="C22" s="26"/>
      <c r="D22" s="26"/>
    </row>
    <row r="23" spans="1:4" ht="15.75" x14ac:dyDescent="0.25">
      <c r="A23" s="409" t="s">
        <v>220</v>
      </c>
      <c r="B23" s="410"/>
      <c r="C23" s="23">
        <f>SUM(C24:C28)</f>
        <v>221528466</v>
      </c>
      <c r="D23" s="23">
        <f>SUM(D24:D28)</f>
        <v>262069066</v>
      </c>
    </row>
    <row r="24" spans="1:4" ht="15.75" x14ac:dyDescent="0.25">
      <c r="A24" s="20" t="s">
        <v>5</v>
      </c>
      <c r="B24" s="9" t="s">
        <v>221</v>
      </c>
      <c r="C24" s="27">
        <v>43835176</v>
      </c>
      <c r="D24" s="27">
        <v>45076015</v>
      </c>
    </row>
    <row r="25" spans="1:4" ht="15.75" x14ac:dyDescent="0.25">
      <c r="A25" s="20" t="s">
        <v>11</v>
      </c>
      <c r="B25" s="11" t="s">
        <v>222</v>
      </c>
      <c r="C25" s="21">
        <v>5589144</v>
      </c>
      <c r="D25" s="21">
        <v>5671641</v>
      </c>
    </row>
    <row r="26" spans="1:4" ht="15.75" x14ac:dyDescent="0.25">
      <c r="A26" s="20" t="s">
        <v>14</v>
      </c>
      <c r="B26" s="9" t="s">
        <v>15</v>
      </c>
      <c r="C26" s="21">
        <v>67450040</v>
      </c>
      <c r="D26" s="21">
        <v>76935799</v>
      </c>
    </row>
    <row r="27" spans="1:4" ht="15.75" x14ac:dyDescent="0.25">
      <c r="A27" s="20" t="s">
        <v>118</v>
      </c>
      <c r="B27" s="9" t="s">
        <v>223</v>
      </c>
      <c r="C27" s="21">
        <v>4450000</v>
      </c>
      <c r="D27" s="21">
        <v>4450000</v>
      </c>
    </row>
    <row r="28" spans="1:4" ht="15.75" x14ac:dyDescent="0.25">
      <c r="A28" s="20" t="s">
        <v>48</v>
      </c>
      <c r="B28" s="9" t="s">
        <v>49</v>
      </c>
      <c r="C28" s="21">
        <v>100204106</v>
      </c>
      <c r="D28" s="21">
        <v>129935611</v>
      </c>
    </row>
    <row r="29" spans="1:4" ht="15.75" x14ac:dyDescent="0.25">
      <c r="A29" s="28" t="s">
        <v>224</v>
      </c>
      <c r="B29" s="13"/>
      <c r="C29" s="23">
        <f>SUM(C30:C32)</f>
        <v>20832910</v>
      </c>
      <c r="D29" s="23">
        <f>SUM(D30:D32)</f>
        <v>37566506</v>
      </c>
    </row>
    <row r="30" spans="1:4" ht="15.75" x14ac:dyDescent="0.25">
      <c r="A30" s="29" t="s">
        <v>67</v>
      </c>
      <c r="B30" s="9" t="s">
        <v>68</v>
      </c>
      <c r="C30" s="21">
        <v>11413910</v>
      </c>
      <c r="D30" s="21">
        <v>20722768</v>
      </c>
    </row>
    <row r="31" spans="1:4" ht="15.75" x14ac:dyDescent="0.25">
      <c r="A31" s="29" t="s">
        <v>113</v>
      </c>
      <c r="B31" s="9" t="s">
        <v>114</v>
      </c>
      <c r="C31" s="21">
        <v>9419000</v>
      </c>
      <c r="D31" s="21">
        <v>16843738</v>
      </c>
    </row>
    <row r="32" spans="1:4" ht="15.75" x14ac:dyDescent="0.25">
      <c r="A32" s="20" t="s">
        <v>131</v>
      </c>
      <c r="B32" s="11" t="s">
        <v>132</v>
      </c>
      <c r="C32" s="21">
        <v>0</v>
      </c>
      <c r="D32" s="21">
        <v>0</v>
      </c>
    </row>
    <row r="33" spans="1:4" ht="15.75" x14ac:dyDescent="0.25">
      <c r="A33" s="22" t="s">
        <v>74</v>
      </c>
      <c r="B33" s="14"/>
      <c r="C33" s="23">
        <f>SUM(C34)</f>
        <v>3385699</v>
      </c>
      <c r="D33" s="23">
        <f>SUM(D34)</f>
        <v>3394375</v>
      </c>
    </row>
    <row r="34" spans="1:4" ht="15.75" x14ac:dyDescent="0.25">
      <c r="A34" s="20" t="s">
        <v>73</v>
      </c>
      <c r="B34" s="11" t="s">
        <v>74</v>
      </c>
      <c r="C34" s="21">
        <v>3385699</v>
      </c>
      <c r="D34" s="21">
        <v>3394375</v>
      </c>
    </row>
    <row r="35" spans="1:4" ht="16.5" thickBot="1" x14ac:dyDescent="0.3">
      <c r="A35" s="30" t="s">
        <v>225</v>
      </c>
      <c r="B35" s="31"/>
      <c r="C35" s="32">
        <f>SUM(C29,C23,C33)</f>
        <v>245747075</v>
      </c>
      <c r="D35" s="32">
        <f>SUM(D29,D23,D33)</f>
        <v>303029947</v>
      </c>
    </row>
  </sheetData>
  <mergeCells count="9">
    <mergeCell ref="D7:D8"/>
    <mergeCell ref="A10:B10"/>
    <mergeCell ref="A23:B23"/>
    <mergeCell ref="A1:C1"/>
    <mergeCell ref="A2:C2"/>
    <mergeCell ref="A7:B8"/>
    <mergeCell ref="C7:C8"/>
    <mergeCell ref="A3:C3"/>
    <mergeCell ref="A4:C4"/>
  </mergeCells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4"/>
  <sheetViews>
    <sheetView topLeftCell="A4" workbookViewId="0">
      <selection activeCell="K11" sqref="K11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411" t="s">
        <v>473</v>
      </c>
      <c r="B1" s="538"/>
      <c r="C1" s="539"/>
    </row>
    <row r="2" spans="1:3" ht="15.75" x14ac:dyDescent="0.25">
      <c r="A2" s="419" t="s">
        <v>0</v>
      </c>
      <c r="B2" s="420"/>
      <c r="C2" s="544"/>
    </row>
    <row r="3" spans="1:3" ht="15.75" x14ac:dyDescent="0.25">
      <c r="A3" s="540" t="s">
        <v>419</v>
      </c>
      <c r="B3" s="541"/>
      <c r="C3" s="542"/>
    </row>
    <row r="4" spans="1:3" ht="16.5" thickBot="1" x14ac:dyDescent="0.3">
      <c r="A4" s="363"/>
      <c r="B4" s="364"/>
      <c r="C4" s="365" t="s">
        <v>420</v>
      </c>
    </row>
    <row r="5" spans="1:3" ht="24.75" thickBot="1" x14ac:dyDescent="0.3">
      <c r="A5" s="366">
        <f ca="1">A5:C20</f>
        <v>0</v>
      </c>
      <c r="B5" s="367" t="s">
        <v>421</v>
      </c>
      <c r="C5" s="368" t="s">
        <v>422</v>
      </c>
    </row>
    <row r="6" spans="1:3" ht="15.75" thickBot="1" x14ac:dyDescent="0.3">
      <c r="A6" s="369">
        <v>2</v>
      </c>
      <c r="B6" s="370">
        <v>3</v>
      </c>
      <c r="C6" s="371">
        <v>4</v>
      </c>
    </row>
    <row r="7" spans="1:3" ht="24.95" customHeight="1" x14ac:dyDescent="0.25">
      <c r="A7" s="372" t="s">
        <v>423</v>
      </c>
      <c r="B7" s="373"/>
      <c r="C7" s="374">
        <v>0</v>
      </c>
    </row>
    <row r="8" spans="1:3" ht="24.95" customHeight="1" x14ac:dyDescent="0.25">
      <c r="A8" s="375" t="s">
        <v>424</v>
      </c>
      <c r="B8" s="376"/>
      <c r="C8" s="377"/>
    </row>
    <row r="9" spans="1:3" ht="24.95" customHeight="1" x14ac:dyDescent="0.25">
      <c r="A9" s="375" t="s">
        <v>425</v>
      </c>
      <c r="B9" s="376"/>
      <c r="C9" s="377"/>
    </row>
    <row r="10" spans="1:3" ht="24.95" customHeight="1" x14ac:dyDescent="0.25">
      <c r="A10" s="375" t="s">
        <v>426</v>
      </c>
      <c r="B10" s="376"/>
      <c r="C10" s="378"/>
    </row>
    <row r="11" spans="1:3" ht="24.95" customHeight="1" x14ac:dyDescent="0.25">
      <c r="A11" s="375" t="s">
        <v>427</v>
      </c>
      <c r="B11" s="379">
        <v>5960000</v>
      </c>
      <c r="C11" s="377">
        <v>240000</v>
      </c>
    </row>
    <row r="12" spans="1:3" ht="24.95" customHeight="1" x14ac:dyDescent="0.25">
      <c r="A12" s="375" t="s">
        <v>428</v>
      </c>
      <c r="B12" s="376"/>
      <c r="C12" s="380"/>
    </row>
    <row r="13" spans="1:3" ht="24.95" customHeight="1" x14ac:dyDescent="0.25">
      <c r="A13" s="381" t="s">
        <v>429</v>
      </c>
      <c r="B13" s="376"/>
      <c r="C13" s="377"/>
    </row>
    <row r="14" spans="1:3" ht="24.95" customHeight="1" x14ac:dyDescent="0.25">
      <c r="A14" s="381" t="s">
        <v>430</v>
      </c>
      <c r="B14" s="376">
        <v>4928000</v>
      </c>
      <c r="C14" s="377">
        <v>218000</v>
      </c>
    </row>
    <row r="15" spans="1:3" ht="24.95" customHeight="1" x14ac:dyDescent="0.25">
      <c r="A15" s="381" t="s">
        <v>431</v>
      </c>
      <c r="B15" s="376"/>
      <c r="C15" s="377"/>
    </row>
    <row r="16" spans="1:3" ht="24.95" customHeight="1" x14ac:dyDescent="0.25">
      <c r="A16" s="381" t="s">
        <v>432</v>
      </c>
      <c r="B16" s="376"/>
      <c r="C16" s="377"/>
    </row>
    <row r="17" spans="1:3" ht="24.95" customHeight="1" x14ac:dyDescent="0.25">
      <c r="A17" s="381" t="s">
        <v>433</v>
      </c>
      <c r="B17" s="376"/>
      <c r="C17" s="377"/>
    </row>
    <row r="18" spans="1:3" ht="24.95" customHeight="1" x14ac:dyDescent="0.25">
      <c r="A18" s="375" t="s">
        <v>434</v>
      </c>
      <c r="B18" s="376"/>
      <c r="C18" s="377"/>
    </row>
    <row r="19" spans="1:3" ht="24.95" customHeight="1" x14ac:dyDescent="0.25">
      <c r="A19" s="375" t="s">
        <v>435</v>
      </c>
      <c r="B19" s="376"/>
      <c r="C19" s="377"/>
    </row>
    <row r="20" spans="1:3" ht="24.95" customHeight="1" x14ac:dyDescent="0.25">
      <c r="A20" s="375" t="s">
        <v>436</v>
      </c>
      <c r="B20" s="376"/>
      <c r="C20" s="377"/>
    </row>
    <row r="21" spans="1:3" ht="24.95" customHeight="1" x14ac:dyDescent="0.25">
      <c r="A21" s="375" t="s">
        <v>437</v>
      </c>
      <c r="B21" s="376"/>
      <c r="C21" s="377"/>
    </row>
    <row r="22" spans="1:3" ht="24.95" customHeight="1" x14ac:dyDescent="0.25">
      <c r="A22" s="375" t="s">
        <v>438</v>
      </c>
      <c r="B22" s="376"/>
      <c r="C22" s="377"/>
    </row>
    <row r="23" spans="1:3" ht="24.95" customHeight="1" thickBot="1" x14ac:dyDescent="0.3">
      <c r="A23" s="382" t="s">
        <v>405</v>
      </c>
      <c r="B23" s="383">
        <f>SUM(B14:B22)</f>
        <v>4928000</v>
      </c>
      <c r="C23" s="384">
        <f>SUM(C14:C22)</f>
        <v>218000</v>
      </c>
    </row>
    <row r="24" spans="1:3" x14ac:dyDescent="0.25">
      <c r="A24" s="543"/>
      <c r="B24" s="543"/>
      <c r="C24" s="543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3"/>
  <sheetViews>
    <sheetView view="pageBreakPreview" topLeftCell="A34" zoomScaleNormal="100" zoomScaleSheetLayoutView="100" workbookViewId="0">
      <selection activeCell="G44" sqref="G44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6.28515625" customWidth="1"/>
    <col min="5" max="5" width="35.5703125" customWidth="1"/>
    <col min="6" max="6" width="15.85546875" customWidth="1"/>
    <col min="7" max="7" width="14.7109375" customWidth="1"/>
  </cols>
  <sheetData>
    <row r="1" spans="1:7" ht="15.75" x14ac:dyDescent="0.25">
      <c r="A1" s="414"/>
      <c r="B1" s="414"/>
      <c r="C1" s="414"/>
      <c r="D1" s="412" t="s">
        <v>465</v>
      </c>
      <c r="E1" s="412"/>
      <c r="F1" s="412"/>
    </row>
    <row r="2" spans="1:7" x14ac:dyDescent="0.25">
      <c r="A2" s="239"/>
      <c r="B2" s="240"/>
      <c r="C2" s="240"/>
      <c r="D2" s="240"/>
      <c r="E2" s="241"/>
      <c r="F2" s="166"/>
    </row>
    <row r="3" spans="1:7" x14ac:dyDescent="0.25">
      <c r="A3" s="425" t="s">
        <v>0</v>
      </c>
      <c r="B3" s="426"/>
      <c r="C3" s="426"/>
      <c r="D3" s="426"/>
      <c r="E3" s="426"/>
      <c r="F3" s="426"/>
    </row>
    <row r="4" spans="1:7" x14ac:dyDescent="0.25">
      <c r="A4" s="425" t="s">
        <v>440</v>
      </c>
      <c r="B4" s="426"/>
      <c r="C4" s="426"/>
      <c r="D4" s="426"/>
      <c r="E4" s="426"/>
      <c r="F4" s="426"/>
    </row>
    <row r="5" spans="1:7" x14ac:dyDescent="0.25">
      <c r="A5" s="425" t="s">
        <v>226</v>
      </c>
      <c r="B5" s="426"/>
      <c r="C5" s="426"/>
      <c r="D5" s="426"/>
      <c r="E5" s="426"/>
      <c r="F5" s="426"/>
    </row>
    <row r="6" spans="1:7" x14ac:dyDescent="0.25">
      <c r="A6" s="235"/>
      <c r="B6" s="236"/>
      <c r="C6" s="236"/>
      <c r="D6" s="236"/>
      <c r="E6" s="236"/>
      <c r="F6" s="236"/>
    </row>
    <row r="7" spans="1:7" ht="16.5" thickBot="1" x14ac:dyDescent="0.3">
      <c r="A7" s="216"/>
      <c r="B7" s="44"/>
      <c r="C7" s="44"/>
      <c r="D7" s="44"/>
      <c r="E7" s="33"/>
      <c r="F7" s="163" t="s">
        <v>1</v>
      </c>
    </row>
    <row r="8" spans="1:7" x14ac:dyDescent="0.25">
      <c r="A8" s="427" t="s">
        <v>310</v>
      </c>
      <c r="B8" s="428"/>
      <c r="C8" s="428"/>
      <c r="D8" s="428"/>
      <c r="E8" s="429"/>
      <c r="F8" s="433" t="s">
        <v>144</v>
      </c>
      <c r="G8" s="421" t="s">
        <v>443</v>
      </c>
    </row>
    <row r="9" spans="1:7" x14ac:dyDescent="0.25">
      <c r="A9" s="430"/>
      <c r="B9" s="431"/>
      <c r="C9" s="431"/>
      <c r="D9" s="431"/>
      <c r="E9" s="432"/>
      <c r="F9" s="434"/>
      <c r="G9" s="422"/>
    </row>
    <row r="10" spans="1:7" x14ac:dyDescent="0.25">
      <c r="A10" s="34"/>
      <c r="B10" s="3"/>
      <c r="C10" s="3"/>
      <c r="D10" s="3"/>
      <c r="E10" s="3"/>
      <c r="F10" s="242"/>
      <c r="G10" s="242"/>
    </row>
    <row r="11" spans="1:7" x14ac:dyDescent="0.25">
      <c r="A11" s="243" t="s">
        <v>311</v>
      </c>
      <c r="B11" s="244"/>
      <c r="C11" s="244"/>
      <c r="D11" s="244"/>
      <c r="E11" s="244"/>
      <c r="F11" s="245">
        <f>F12</f>
        <v>4000000</v>
      </c>
      <c r="G11" s="245">
        <f>G12+G20+G18</f>
        <v>9045950</v>
      </c>
    </row>
    <row r="12" spans="1:7" x14ac:dyDescent="0.25">
      <c r="A12" s="35" t="s">
        <v>186</v>
      </c>
      <c r="B12" s="5"/>
      <c r="C12" s="5" t="s">
        <v>187</v>
      </c>
      <c r="D12" s="5"/>
      <c r="E12" s="5"/>
      <c r="F12" s="246">
        <f>F13+F15+F17</f>
        <v>4000000</v>
      </c>
      <c r="G12" s="246">
        <f>G13+G15+G17+G14+G16</f>
        <v>7597957</v>
      </c>
    </row>
    <row r="13" spans="1:7" x14ac:dyDescent="0.25">
      <c r="A13" s="35"/>
      <c r="B13" s="5"/>
      <c r="C13" s="2" t="s">
        <v>188</v>
      </c>
      <c r="D13" s="2" t="s">
        <v>312</v>
      </c>
      <c r="E13" s="5"/>
      <c r="F13" s="247">
        <v>900000</v>
      </c>
      <c r="G13" s="247">
        <v>1050000</v>
      </c>
    </row>
    <row r="14" spans="1:7" x14ac:dyDescent="0.25">
      <c r="A14" s="35"/>
      <c r="B14" s="5"/>
      <c r="C14" s="2" t="s">
        <v>188</v>
      </c>
      <c r="D14" s="2" t="s">
        <v>456</v>
      </c>
      <c r="E14" s="5"/>
      <c r="F14" s="247">
        <v>0</v>
      </c>
      <c r="G14" s="247">
        <v>325600</v>
      </c>
    </row>
    <row r="15" spans="1:7" x14ac:dyDescent="0.25">
      <c r="A15" s="36"/>
      <c r="B15" s="2"/>
      <c r="C15" s="2" t="s">
        <v>192</v>
      </c>
      <c r="D15" s="2" t="s">
        <v>313</v>
      </c>
      <c r="E15" s="2"/>
      <c r="F15" s="247">
        <v>3000000</v>
      </c>
      <c r="G15" s="247">
        <v>3182296</v>
      </c>
    </row>
    <row r="16" spans="1:7" x14ac:dyDescent="0.25">
      <c r="A16" s="36"/>
      <c r="B16" s="2"/>
      <c r="C16" s="2" t="s">
        <v>457</v>
      </c>
      <c r="D16" s="2" t="s">
        <v>458</v>
      </c>
      <c r="E16" s="2"/>
      <c r="F16" s="247">
        <v>0</v>
      </c>
      <c r="G16" s="247">
        <v>61</v>
      </c>
    </row>
    <row r="17" spans="1:7" x14ac:dyDescent="0.25">
      <c r="A17" s="36"/>
      <c r="B17" s="2"/>
      <c r="C17" s="2" t="s">
        <v>265</v>
      </c>
      <c r="D17" s="2" t="s">
        <v>266</v>
      </c>
      <c r="E17" s="2"/>
      <c r="F17" s="247">
        <v>100000</v>
      </c>
      <c r="G17" s="247">
        <v>3040000</v>
      </c>
    </row>
    <row r="18" spans="1:7" x14ac:dyDescent="0.25">
      <c r="A18" s="35" t="s">
        <v>196</v>
      </c>
      <c r="B18" s="2"/>
      <c r="C18" s="5" t="s">
        <v>197</v>
      </c>
      <c r="D18" s="5"/>
      <c r="E18" s="48"/>
      <c r="F18" s="246">
        <f>F19</f>
        <v>0</v>
      </c>
      <c r="G18" s="246">
        <f>G19</f>
        <v>30000</v>
      </c>
    </row>
    <row r="19" spans="1:7" x14ac:dyDescent="0.25">
      <c r="A19" s="36"/>
      <c r="B19" s="2"/>
      <c r="C19" s="2" t="s">
        <v>449</v>
      </c>
      <c r="D19" s="2" t="s">
        <v>450</v>
      </c>
      <c r="E19" s="48"/>
      <c r="F19" s="247">
        <v>0</v>
      </c>
      <c r="G19" s="247">
        <v>30000</v>
      </c>
    </row>
    <row r="20" spans="1:7" x14ac:dyDescent="0.25">
      <c r="A20" s="35" t="s">
        <v>198</v>
      </c>
      <c r="B20" s="5"/>
      <c r="C20" s="5" t="s">
        <v>199</v>
      </c>
      <c r="D20" s="5"/>
      <c r="E20" s="45"/>
      <c r="F20" s="246">
        <f>F21</f>
        <v>0</v>
      </c>
      <c r="G20" s="246">
        <f>G21</f>
        <v>1417993</v>
      </c>
    </row>
    <row r="21" spans="1:7" x14ac:dyDescent="0.25">
      <c r="A21" s="36"/>
      <c r="B21" s="2" t="s">
        <v>200</v>
      </c>
      <c r="C21" s="2" t="s">
        <v>329</v>
      </c>
      <c r="D21" s="2"/>
      <c r="E21" s="48"/>
      <c r="F21" s="247">
        <v>0</v>
      </c>
      <c r="G21" s="247">
        <v>1417993</v>
      </c>
    </row>
    <row r="22" spans="1:7" x14ac:dyDescent="0.25">
      <c r="A22" s="37" t="s">
        <v>314</v>
      </c>
      <c r="B22" s="4"/>
      <c r="C22" s="4"/>
      <c r="D22" s="4"/>
      <c r="E22" s="4"/>
      <c r="F22" s="248">
        <f>SUM(F23)</f>
        <v>63850000</v>
      </c>
      <c r="G22" s="248">
        <f>SUM(G23)</f>
        <v>87816000</v>
      </c>
    </row>
    <row r="23" spans="1:7" x14ac:dyDescent="0.25">
      <c r="A23" s="35" t="s">
        <v>174</v>
      </c>
      <c r="B23" s="5"/>
      <c r="C23" s="5" t="s">
        <v>175</v>
      </c>
      <c r="D23" s="5"/>
      <c r="E23" s="5"/>
      <c r="F23" s="249">
        <f>F24+F27+F32+F30</f>
        <v>63850000</v>
      </c>
      <c r="G23" s="249">
        <f>G24+G27+G32+G30</f>
        <v>87816000</v>
      </c>
    </row>
    <row r="24" spans="1:7" x14ac:dyDescent="0.25">
      <c r="A24" s="36"/>
      <c r="B24" s="5" t="s">
        <v>176</v>
      </c>
      <c r="C24" s="5"/>
      <c r="D24" s="5" t="s">
        <v>177</v>
      </c>
      <c r="E24" s="5"/>
      <c r="F24" s="249">
        <f>F25+F26</f>
        <v>11500000</v>
      </c>
      <c r="G24" s="249">
        <f>G25+G26</f>
        <v>12700000</v>
      </c>
    </row>
    <row r="25" spans="1:7" x14ac:dyDescent="0.25">
      <c r="A25" s="36"/>
      <c r="B25" s="5"/>
      <c r="C25" s="5"/>
      <c r="D25" s="5"/>
      <c r="E25" s="2" t="s">
        <v>293</v>
      </c>
      <c r="F25" s="250">
        <v>6000000</v>
      </c>
      <c r="G25" s="250">
        <v>7200000</v>
      </c>
    </row>
    <row r="26" spans="1:7" x14ac:dyDescent="0.25">
      <c r="A26" s="36"/>
      <c r="B26" s="2"/>
      <c r="C26" s="2"/>
      <c r="D26" s="2"/>
      <c r="E26" s="2" t="s">
        <v>227</v>
      </c>
      <c r="F26" s="250">
        <v>5500000</v>
      </c>
      <c r="G26" s="250">
        <v>5500000</v>
      </c>
    </row>
    <row r="27" spans="1:7" x14ac:dyDescent="0.25">
      <c r="A27" s="35"/>
      <c r="B27" s="5" t="s">
        <v>178</v>
      </c>
      <c r="C27" s="5"/>
      <c r="D27" s="5" t="s">
        <v>179</v>
      </c>
      <c r="E27" s="5"/>
      <c r="F27" s="249">
        <f>F28</f>
        <v>52000000</v>
      </c>
      <c r="G27" s="249">
        <f>G28</f>
        <v>73400000</v>
      </c>
    </row>
    <row r="28" spans="1:7" x14ac:dyDescent="0.25">
      <c r="A28" s="35"/>
      <c r="B28" s="2"/>
      <c r="C28" s="2" t="s">
        <v>180</v>
      </c>
      <c r="D28" s="2" t="s">
        <v>181</v>
      </c>
      <c r="E28" s="2"/>
      <c r="F28" s="250">
        <f>SUM(F29)</f>
        <v>52000000</v>
      </c>
      <c r="G28" s="250">
        <f>SUM(G29)</f>
        <v>73400000</v>
      </c>
    </row>
    <row r="29" spans="1:7" x14ac:dyDescent="0.25">
      <c r="A29" s="35"/>
      <c r="B29" s="2"/>
      <c r="C29" s="2"/>
      <c r="D29" s="2"/>
      <c r="E29" s="2" t="s">
        <v>182</v>
      </c>
      <c r="F29" s="250">
        <v>52000000</v>
      </c>
      <c r="G29" s="250">
        <v>73400000</v>
      </c>
    </row>
    <row r="30" spans="1:7" x14ac:dyDescent="0.25">
      <c r="A30" s="35"/>
      <c r="B30" s="2"/>
      <c r="C30" s="5" t="s">
        <v>183</v>
      </c>
      <c r="D30" s="5" t="s">
        <v>184</v>
      </c>
      <c r="E30" s="5"/>
      <c r="F30" s="249">
        <f>F31</f>
        <v>200000</v>
      </c>
      <c r="G30" s="249">
        <f>G31</f>
        <v>1555000</v>
      </c>
    </row>
    <row r="31" spans="1:7" x14ac:dyDescent="0.25">
      <c r="A31" s="35"/>
      <c r="B31" s="2"/>
      <c r="C31" s="2"/>
      <c r="D31" s="2" t="s">
        <v>294</v>
      </c>
      <c r="E31" s="44"/>
      <c r="F31" s="250">
        <v>200000</v>
      </c>
      <c r="G31" s="250">
        <v>1555000</v>
      </c>
    </row>
    <row r="32" spans="1:7" x14ac:dyDescent="0.25">
      <c r="A32" s="35"/>
      <c r="B32" s="5" t="s">
        <v>252</v>
      </c>
      <c r="C32" s="2"/>
      <c r="D32" s="5" t="s">
        <v>253</v>
      </c>
      <c r="E32" s="44"/>
      <c r="F32" s="249">
        <f>F33</f>
        <v>150000</v>
      </c>
      <c r="G32" s="249">
        <f>G33</f>
        <v>161000</v>
      </c>
    </row>
    <row r="33" spans="1:7" x14ac:dyDescent="0.25">
      <c r="A33" s="36"/>
      <c r="B33" s="2"/>
      <c r="C33" s="2" t="s">
        <v>252</v>
      </c>
      <c r="D33" s="2" t="s">
        <v>185</v>
      </c>
      <c r="F33" s="250">
        <v>150000</v>
      </c>
      <c r="G33" s="250">
        <v>161000</v>
      </c>
    </row>
    <row r="34" spans="1:7" x14ac:dyDescent="0.25">
      <c r="A34" s="243" t="s">
        <v>78</v>
      </c>
      <c r="B34" s="251"/>
      <c r="C34" s="251"/>
      <c r="D34" s="251"/>
      <c r="E34" s="251"/>
      <c r="F34" s="248">
        <f>SUM(F35)</f>
        <v>200000</v>
      </c>
      <c r="G34" s="248">
        <f>SUM(G35)</f>
        <v>320000</v>
      </c>
    </row>
    <row r="35" spans="1:7" x14ac:dyDescent="0.25">
      <c r="A35" s="35" t="s">
        <v>186</v>
      </c>
      <c r="B35" s="5"/>
      <c r="C35" s="5" t="s">
        <v>187</v>
      </c>
      <c r="D35" s="5"/>
      <c r="E35" s="5"/>
      <c r="F35" s="249">
        <f>F36</f>
        <v>200000</v>
      </c>
      <c r="G35" s="249">
        <f>G36</f>
        <v>320000</v>
      </c>
    </row>
    <row r="36" spans="1:7" x14ac:dyDescent="0.25">
      <c r="A36" s="35"/>
      <c r="B36" s="5"/>
      <c r="C36" s="2" t="s">
        <v>188</v>
      </c>
      <c r="D36" s="2" t="s">
        <v>315</v>
      </c>
      <c r="E36" s="2"/>
      <c r="F36" s="250">
        <v>200000</v>
      </c>
      <c r="G36" s="250">
        <v>320000</v>
      </c>
    </row>
    <row r="37" spans="1:7" x14ac:dyDescent="0.25">
      <c r="A37" s="37" t="s">
        <v>228</v>
      </c>
      <c r="B37" s="4"/>
      <c r="C37" s="4"/>
      <c r="D37" s="4"/>
      <c r="E37" s="4"/>
      <c r="F37" s="248">
        <f>F38+F47</f>
        <v>84642471</v>
      </c>
      <c r="G37" s="248">
        <f>G38+G47</f>
        <v>114412919</v>
      </c>
    </row>
    <row r="38" spans="1:7" x14ac:dyDescent="0.25">
      <c r="A38" s="35" t="s">
        <v>145</v>
      </c>
      <c r="B38" s="5"/>
      <c r="C38" s="5" t="s">
        <v>146</v>
      </c>
      <c r="D38" s="5"/>
      <c r="E38" s="2"/>
      <c r="F38" s="249">
        <f>F39</f>
        <v>84642471</v>
      </c>
      <c r="G38" s="249">
        <f>G39</f>
        <v>114412919</v>
      </c>
    </row>
    <row r="39" spans="1:7" x14ac:dyDescent="0.25">
      <c r="A39" s="36"/>
      <c r="B39" s="2" t="s">
        <v>147</v>
      </c>
      <c r="C39" s="2"/>
      <c r="D39" s="2" t="s">
        <v>148</v>
      </c>
      <c r="E39" s="2"/>
      <c r="F39" s="250">
        <f>SUM(F40:F46)</f>
        <v>84642471</v>
      </c>
      <c r="G39" s="250">
        <f>SUM(G40:G46)</f>
        <v>114412919</v>
      </c>
    </row>
    <row r="40" spans="1:7" x14ac:dyDescent="0.25">
      <c r="A40" s="35"/>
      <c r="B40" s="5"/>
      <c r="C40" s="2" t="s">
        <v>149</v>
      </c>
      <c r="D40" s="2" t="s">
        <v>150</v>
      </c>
      <c r="E40" s="2"/>
      <c r="F40" s="250">
        <v>18286558</v>
      </c>
      <c r="G40" s="250">
        <v>18286558</v>
      </c>
    </row>
    <row r="41" spans="1:7" x14ac:dyDescent="0.25">
      <c r="A41" s="36"/>
      <c r="B41" s="2"/>
      <c r="C41" s="2" t="s">
        <v>157</v>
      </c>
      <c r="D41" s="2" t="s">
        <v>316</v>
      </c>
      <c r="E41" s="2"/>
      <c r="F41" s="250">
        <v>44278570</v>
      </c>
      <c r="G41" s="250">
        <v>50625357</v>
      </c>
    </row>
    <row r="42" spans="1:7" x14ac:dyDescent="0.25">
      <c r="A42" s="36"/>
      <c r="B42" s="2"/>
      <c r="C42" s="2" t="s">
        <v>159</v>
      </c>
      <c r="D42" s="2" t="s">
        <v>317</v>
      </c>
      <c r="E42" s="2"/>
      <c r="F42" s="250">
        <v>5142300</v>
      </c>
      <c r="G42" s="250">
        <v>6042159</v>
      </c>
    </row>
    <row r="43" spans="1:7" x14ac:dyDescent="0.25">
      <c r="A43" s="36"/>
      <c r="B43" s="2"/>
      <c r="C43" s="2" t="s">
        <v>249</v>
      </c>
      <c r="D43" s="2" t="s">
        <v>250</v>
      </c>
      <c r="E43" s="2"/>
      <c r="F43" s="250">
        <v>14665043</v>
      </c>
      <c r="G43" s="250">
        <v>15684750</v>
      </c>
    </row>
    <row r="44" spans="1:7" x14ac:dyDescent="0.25">
      <c r="A44" s="36"/>
      <c r="B44" s="2"/>
      <c r="C44" s="2" t="s">
        <v>161</v>
      </c>
      <c r="D44" s="2" t="s">
        <v>162</v>
      </c>
      <c r="E44" s="2"/>
      <c r="F44" s="250">
        <v>2270000</v>
      </c>
      <c r="G44" s="250">
        <v>2863928</v>
      </c>
    </row>
    <row r="45" spans="1:7" x14ac:dyDescent="0.25">
      <c r="A45" s="36"/>
      <c r="B45" s="2"/>
      <c r="C45" s="2" t="s">
        <v>163</v>
      </c>
      <c r="D45" s="2" t="s">
        <v>318</v>
      </c>
      <c r="E45" s="2"/>
      <c r="F45" s="250">
        <v>0</v>
      </c>
      <c r="G45" s="250">
        <v>7800650</v>
      </c>
    </row>
    <row r="46" spans="1:7" x14ac:dyDescent="0.25">
      <c r="A46" s="36"/>
      <c r="B46" s="2"/>
      <c r="C46" s="2" t="s">
        <v>319</v>
      </c>
      <c r="D46" s="2" t="s">
        <v>444</v>
      </c>
      <c r="E46" s="2"/>
      <c r="F46" s="250">
        <v>0</v>
      </c>
      <c r="G46" s="250">
        <v>13109517</v>
      </c>
    </row>
    <row r="47" spans="1:7" x14ac:dyDescent="0.25">
      <c r="A47" s="35" t="s">
        <v>171</v>
      </c>
      <c r="B47" s="5"/>
      <c r="C47" s="5" t="s">
        <v>172</v>
      </c>
      <c r="D47" s="5"/>
      <c r="E47" s="5"/>
      <c r="F47" s="249">
        <f>F48</f>
        <v>0</v>
      </c>
      <c r="G47" s="249">
        <f>G48</f>
        <v>0</v>
      </c>
    </row>
    <row r="48" spans="1:7" x14ac:dyDescent="0.25">
      <c r="A48" s="36"/>
      <c r="B48" s="2" t="s">
        <v>229</v>
      </c>
      <c r="C48" s="2"/>
      <c r="D48" s="2" t="s">
        <v>326</v>
      </c>
      <c r="E48" s="2"/>
      <c r="F48" s="250">
        <v>0</v>
      </c>
      <c r="G48" s="250">
        <v>0</v>
      </c>
    </row>
    <row r="49" spans="1:7" x14ac:dyDescent="0.25">
      <c r="A49" s="37" t="s">
        <v>320</v>
      </c>
      <c r="B49" s="4"/>
      <c r="C49" s="4"/>
      <c r="D49" s="4"/>
      <c r="E49" s="4"/>
      <c r="F49" s="248">
        <f>SUM(F50)</f>
        <v>59699000</v>
      </c>
      <c r="G49" s="248">
        <f>SUM(G50)</f>
        <v>58004474</v>
      </c>
    </row>
    <row r="50" spans="1:7" x14ac:dyDescent="0.25">
      <c r="A50" s="35" t="s">
        <v>205</v>
      </c>
      <c r="B50" s="5"/>
      <c r="C50" s="5" t="s">
        <v>206</v>
      </c>
      <c r="D50" s="5"/>
      <c r="E50" s="5"/>
      <c r="F50" s="249">
        <f>SUM(F51)</f>
        <v>59699000</v>
      </c>
      <c r="G50" s="249">
        <f>SUM(G51)</f>
        <v>58004474</v>
      </c>
    </row>
    <row r="51" spans="1:7" x14ac:dyDescent="0.25">
      <c r="A51" s="36"/>
      <c r="B51" s="2" t="s">
        <v>207</v>
      </c>
      <c r="C51" s="2"/>
      <c r="D51" s="2" t="s">
        <v>208</v>
      </c>
      <c r="E51" s="2"/>
      <c r="F51" s="250">
        <f>F52</f>
        <v>59699000</v>
      </c>
      <c r="G51" s="250">
        <f>G52+G53</f>
        <v>58004474</v>
      </c>
    </row>
    <row r="52" spans="1:7" x14ac:dyDescent="0.25">
      <c r="A52" s="36"/>
      <c r="B52" s="2"/>
      <c r="C52" s="2" t="s">
        <v>209</v>
      </c>
      <c r="D52" s="2"/>
      <c r="E52" s="2" t="s">
        <v>210</v>
      </c>
      <c r="F52" s="250">
        <v>59699000</v>
      </c>
      <c r="G52" s="250">
        <v>57995798</v>
      </c>
    </row>
    <row r="53" spans="1:7" x14ac:dyDescent="0.25">
      <c r="A53" s="36"/>
      <c r="B53" s="2"/>
      <c r="C53" s="2" t="s">
        <v>211</v>
      </c>
      <c r="D53" s="2"/>
      <c r="E53" s="2" t="s">
        <v>321</v>
      </c>
      <c r="F53" s="250">
        <v>0</v>
      </c>
      <c r="G53" s="250">
        <v>8676</v>
      </c>
    </row>
    <row r="54" spans="1:7" x14ac:dyDescent="0.25">
      <c r="A54" s="243" t="s">
        <v>80</v>
      </c>
      <c r="B54" s="251"/>
      <c r="C54" s="251"/>
      <c r="D54" s="252"/>
      <c r="E54" s="253"/>
      <c r="F54" s="248">
        <f>F55</f>
        <v>2700000</v>
      </c>
      <c r="G54" s="248">
        <f>G55</f>
        <v>2700000</v>
      </c>
    </row>
    <row r="55" spans="1:7" x14ac:dyDescent="0.25">
      <c r="A55" s="35" t="s">
        <v>145</v>
      </c>
      <c r="B55" s="5"/>
      <c r="C55" s="5" t="s">
        <v>146</v>
      </c>
      <c r="D55" s="5"/>
      <c r="E55" s="2"/>
      <c r="F55" s="249">
        <f>F56</f>
        <v>2700000</v>
      </c>
      <c r="G55" s="249">
        <f>G56</f>
        <v>2700000</v>
      </c>
    </row>
    <row r="56" spans="1:7" x14ac:dyDescent="0.25">
      <c r="A56" s="36"/>
      <c r="B56" s="2" t="s">
        <v>168</v>
      </c>
      <c r="C56" s="2"/>
      <c r="D56" s="2" t="s">
        <v>169</v>
      </c>
      <c r="E56" s="2"/>
      <c r="F56" s="250">
        <v>2700000</v>
      </c>
      <c r="G56" s="250">
        <v>2700000</v>
      </c>
    </row>
    <row r="57" spans="1:7" x14ac:dyDescent="0.25">
      <c r="A57" s="243" t="s">
        <v>92</v>
      </c>
      <c r="B57" s="251"/>
      <c r="C57" s="251"/>
      <c r="D57" s="251"/>
      <c r="E57" s="251"/>
      <c r="F57" s="248">
        <f>F58</f>
        <v>10907136</v>
      </c>
      <c r="G57" s="248">
        <f>G58</f>
        <v>10907136</v>
      </c>
    </row>
    <row r="58" spans="1:7" x14ac:dyDescent="0.25">
      <c r="A58" s="35" t="s">
        <v>202</v>
      </c>
      <c r="B58" s="5"/>
      <c r="C58" s="5" t="s">
        <v>203</v>
      </c>
      <c r="D58" s="5"/>
      <c r="E58" s="5"/>
      <c r="F58" s="249">
        <f>F59</f>
        <v>10907136</v>
      </c>
      <c r="G58" s="249">
        <f>G59</f>
        <v>10907136</v>
      </c>
    </row>
    <row r="59" spans="1:7" ht="25.5" customHeight="1" x14ac:dyDescent="0.25">
      <c r="A59" s="36"/>
      <c r="B59" s="2" t="s">
        <v>204</v>
      </c>
      <c r="C59" s="2"/>
      <c r="D59" s="423" t="s">
        <v>328</v>
      </c>
      <c r="E59" s="424"/>
      <c r="F59" s="250">
        <v>10907136</v>
      </c>
      <c r="G59" s="250">
        <v>10907136</v>
      </c>
    </row>
    <row r="60" spans="1:7" x14ac:dyDescent="0.25">
      <c r="A60" s="243" t="s">
        <v>94</v>
      </c>
      <c r="B60" s="251"/>
      <c r="C60" s="251"/>
      <c r="D60" s="251"/>
      <c r="E60" s="251"/>
      <c r="F60" s="248">
        <f>F61</f>
        <v>9200000</v>
      </c>
      <c r="G60" s="248">
        <f>G61</f>
        <v>9200000</v>
      </c>
    </row>
    <row r="61" spans="1:7" x14ac:dyDescent="0.25">
      <c r="A61" s="35" t="s">
        <v>145</v>
      </c>
      <c r="B61" s="5"/>
      <c r="C61" s="5" t="s">
        <v>146</v>
      </c>
      <c r="D61" s="5"/>
      <c r="E61" s="2"/>
      <c r="F61" s="249">
        <f>SUM(F62)</f>
        <v>9200000</v>
      </c>
      <c r="G61" s="249">
        <f>SUM(G62)</f>
        <v>9200000</v>
      </c>
    </row>
    <row r="62" spans="1:7" x14ac:dyDescent="0.25">
      <c r="A62" s="36"/>
      <c r="B62" s="2" t="s">
        <v>168</v>
      </c>
      <c r="C62" s="2"/>
      <c r="D62" s="2" t="s">
        <v>323</v>
      </c>
      <c r="E62" s="2"/>
      <c r="F62" s="250">
        <f>F63</f>
        <v>9200000</v>
      </c>
      <c r="G62" s="250">
        <f>G63</f>
        <v>9200000</v>
      </c>
    </row>
    <row r="63" spans="1:7" x14ac:dyDescent="0.25">
      <c r="A63" s="36"/>
      <c r="B63" s="2"/>
      <c r="C63" s="2"/>
      <c r="D63" s="2"/>
      <c r="E63" s="2" t="s">
        <v>330</v>
      </c>
      <c r="F63" s="250">
        <v>9200000</v>
      </c>
      <c r="G63" s="250">
        <v>9200000</v>
      </c>
    </row>
    <row r="64" spans="1:7" x14ac:dyDescent="0.25">
      <c r="A64" s="243" t="s">
        <v>109</v>
      </c>
      <c r="B64" s="251"/>
      <c r="C64" s="251"/>
      <c r="D64" s="251"/>
      <c r="E64" s="251"/>
      <c r="F64" s="248">
        <f>F67+F69+F65</f>
        <v>9348468</v>
      </c>
      <c r="G64" s="248">
        <f>G67+G69+G65</f>
        <v>9348468</v>
      </c>
    </row>
    <row r="65" spans="1:7" x14ac:dyDescent="0.25">
      <c r="A65" s="265" t="s">
        <v>145</v>
      </c>
      <c r="B65" s="266"/>
      <c r="C65" s="266" t="s">
        <v>331</v>
      </c>
      <c r="D65" s="266"/>
      <c r="E65" s="266"/>
      <c r="F65" s="254">
        <f>F66</f>
        <v>593928</v>
      </c>
      <c r="G65" s="254">
        <f>G66</f>
        <v>593928</v>
      </c>
    </row>
    <row r="66" spans="1:7" x14ac:dyDescent="0.25">
      <c r="A66" s="265"/>
      <c r="B66" s="266" t="s">
        <v>168</v>
      </c>
      <c r="C66" s="266" t="s">
        <v>332</v>
      </c>
      <c r="D66" s="266"/>
      <c r="E66" s="266"/>
      <c r="F66" s="254">
        <v>593928</v>
      </c>
      <c r="G66" s="254">
        <v>593928</v>
      </c>
    </row>
    <row r="67" spans="1:7" x14ac:dyDescent="0.25">
      <c r="A67" s="35" t="s">
        <v>186</v>
      </c>
      <c r="B67" s="5"/>
      <c r="C67" s="5" t="s">
        <v>187</v>
      </c>
      <c r="D67" s="5"/>
      <c r="E67" s="5"/>
      <c r="F67" s="254">
        <f>SUM(F68:F68)</f>
        <v>1000000</v>
      </c>
      <c r="G67" s="254">
        <f>SUM(G68:G68)</f>
        <v>1000000</v>
      </c>
    </row>
    <row r="68" spans="1:7" x14ac:dyDescent="0.25">
      <c r="A68" s="36"/>
      <c r="B68" s="2"/>
      <c r="C68" s="2" t="s">
        <v>188</v>
      </c>
      <c r="D68" s="2" t="s">
        <v>322</v>
      </c>
      <c r="E68" s="48"/>
      <c r="F68" s="255">
        <v>1000000</v>
      </c>
      <c r="G68" s="255">
        <v>1000000</v>
      </c>
    </row>
    <row r="69" spans="1:7" x14ac:dyDescent="0.25">
      <c r="A69" s="35" t="s">
        <v>198</v>
      </c>
      <c r="B69" s="5"/>
      <c r="C69" s="5" t="s">
        <v>199</v>
      </c>
      <c r="D69" s="5"/>
      <c r="E69" s="45"/>
      <c r="F69" s="211">
        <f>F70</f>
        <v>7754540</v>
      </c>
      <c r="G69" s="400">
        <f>G70</f>
        <v>7754540</v>
      </c>
    </row>
    <row r="70" spans="1:7" x14ac:dyDescent="0.25">
      <c r="A70" s="36"/>
      <c r="B70" s="2" t="s">
        <v>200</v>
      </c>
      <c r="C70" s="2" t="s">
        <v>329</v>
      </c>
      <c r="D70" s="2"/>
      <c r="E70" s="48"/>
      <c r="F70" s="1">
        <v>7754540</v>
      </c>
      <c r="G70" s="401">
        <v>7754540</v>
      </c>
    </row>
    <row r="71" spans="1:7" x14ac:dyDescent="0.25">
      <c r="A71" s="243" t="s">
        <v>324</v>
      </c>
      <c r="B71" s="251"/>
      <c r="C71" s="251"/>
      <c r="D71" s="251"/>
      <c r="E71" s="253"/>
      <c r="F71" s="264">
        <f>F72</f>
        <v>1200000</v>
      </c>
      <c r="G71" s="264">
        <f>G72</f>
        <v>1275000</v>
      </c>
    </row>
    <row r="72" spans="1:7" x14ac:dyDescent="0.25">
      <c r="A72" s="35" t="s">
        <v>186</v>
      </c>
      <c r="B72" s="5"/>
      <c r="C72" s="5" t="s">
        <v>187</v>
      </c>
      <c r="D72" s="5"/>
      <c r="E72" s="5"/>
      <c r="F72" s="250">
        <f>SUM(F73:F73)</f>
        <v>1200000</v>
      </c>
      <c r="G72" s="250">
        <f>SUM(G73:G73)</f>
        <v>1275000</v>
      </c>
    </row>
    <row r="73" spans="1:7" x14ac:dyDescent="0.25">
      <c r="A73" s="36"/>
      <c r="B73" s="2"/>
      <c r="C73" s="2" t="s">
        <v>194</v>
      </c>
      <c r="D73" s="2" t="s">
        <v>325</v>
      </c>
      <c r="E73" s="2"/>
      <c r="F73" s="250">
        <v>1200000</v>
      </c>
      <c r="G73" s="250">
        <v>1275000</v>
      </c>
    </row>
    <row r="74" spans="1:7" x14ac:dyDescent="0.25">
      <c r="A74" s="37"/>
      <c r="B74" s="4"/>
      <c r="C74" s="4" t="s">
        <v>213</v>
      </c>
      <c r="D74" s="4"/>
      <c r="E74" s="4"/>
      <c r="F74" s="248">
        <f>F11+F22+F34+F37+F49+F57+F60+F64+F71+F54</f>
        <v>245747075</v>
      </c>
      <c r="G74" s="248">
        <f>G11+G22+G34+G37+G49+G57+G60+G64+G71+G54</f>
        <v>303029947</v>
      </c>
    </row>
    <row r="75" spans="1:7" x14ac:dyDescent="0.25">
      <c r="A75" s="256" t="s">
        <v>145</v>
      </c>
      <c r="B75" s="257"/>
      <c r="C75" s="257" t="s">
        <v>146</v>
      </c>
      <c r="D75" s="257"/>
      <c r="E75" s="258"/>
      <c r="F75" s="259">
        <f>F38+F55+F61+F65</f>
        <v>97136399</v>
      </c>
      <c r="G75" s="259">
        <f>G38+G55+G61+G65</f>
        <v>126906847</v>
      </c>
    </row>
    <row r="76" spans="1:7" x14ac:dyDescent="0.25">
      <c r="A76" s="256" t="s">
        <v>171</v>
      </c>
      <c r="B76" s="257"/>
      <c r="C76" s="257" t="s">
        <v>172</v>
      </c>
      <c r="D76" s="257"/>
      <c r="E76" s="257"/>
      <c r="F76" s="259">
        <f>F47</f>
        <v>0</v>
      </c>
      <c r="G76" s="259">
        <f>G47</f>
        <v>0</v>
      </c>
    </row>
    <row r="77" spans="1:7" x14ac:dyDescent="0.25">
      <c r="A77" s="256" t="s">
        <v>174</v>
      </c>
      <c r="B77" s="257"/>
      <c r="C77" s="257" t="s">
        <v>175</v>
      </c>
      <c r="D77" s="257"/>
      <c r="E77" s="257"/>
      <c r="F77" s="259">
        <f>F23</f>
        <v>63850000</v>
      </c>
      <c r="G77" s="259">
        <f>G23</f>
        <v>87816000</v>
      </c>
    </row>
    <row r="78" spans="1:7" x14ac:dyDescent="0.25">
      <c r="A78" s="256" t="s">
        <v>186</v>
      </c>
      <c r="B78" s="257"/>
      <c r="C78" s="257" t="s">
        <v>187</v>
      </c>
      <c r="D78" s="257"/>
      <c r="E78" s="257"/>
      <c r="F78" s="259">
        <f>F12+F35+F67+F72</f>
        <v>6400000</v>
      </c>
      <c r="G78" s="259">
        <f>G12+G35+G67+G72</f>
        <v>10192957</v>
      </c>
    </row>
    <row r="79" spans="1:7" x14ac:dyDescent="0.25">
      <c r="A79" s="256" t="s">
        <v>196</v>
      </c>
      <c r="B79" s="257"/>
      <c r="C79" s="257" t="s">
        <v>197</v>
      </c>
      <c r="D79" s="257"/>
      <c r="E79" s="257"/>
      <c r="F79" s="259">
        <v>0</v>
      </c>
      <c r="G79" s="259">
        <f>G18</f>
        <v>30000</v>
      </c>
    </row>
    <row r="80" spans="1:7" x14ac:dyDescent="0.25">
      <c r="A80" s="256" t="s">
        <v>198</v>
      </c>
      <c r="B80" s="257"/>
      <c r="C80" s="257" t="s">
        <v>199</v>
      </c>
      <c r="D80" s="257"/>
      <c r="E80" s="257"/>
      <c r="F80" s="259">
        <f>F69</f>
        <v>7754540</v>
      </c>
      <c r="G80" s="259">
        <f>G69+G20</f>
        <v>9172533</v>
      </c>
    </row>
    <row r="81" spans="1:7" x14ac:dyDescent="0.25">
      <c r="A81" s="256" t="s">
        <v>202</v>
      </c>
      <c r="B81" s="257"/>
      <c r="C81" s="257" t="s">
        <v>203</v>
      </c>
      <c r="D81" s="257"/>
      <c r="E81" s="257"/>
      <c r="F81" s="259">
        <f>F58</f>
        <v>10907136</v>
      </c>
      <c r="G81" s="259">
        <f>G58</f>
        <v>10907136</v>
      </c>
    </row>
    <row r="82" spans="1:7" x14ac:dyDescent="0.25">
      <c r="A82" s="256" t="s">
        <v>205</v>
      </c>
      <c r="B82" s="257"/>
      <c r="C82" s="257" t="s">
        <v>206</v>
      </c>
      <c r="D82" s="257"/>
      <c r="E82" s="257"/>
      <c r="F82" s="259">
        <f>F49</f>
        <v>59699000</v>
      </c>
      <c r="G82" s="259">
        <f>G49</f>
        <v>58004474</v>
      </c>
    </row>
    <row r="83" spans="1:7" ht="15.75" thickBot="1" x14ac:dyDescent="0.3">
      <c r="A83" s="260"/>
      <c r="B83" s="261"/>
      <c r="C83" s="262" t="s">
        <v>213</v>
      </c>
      <c r="D83" s="261"/>
      <c r="E83" s="261"/>
      <c r="F83" s="263">
        <f>SUM(F75:F82)</f>
        <v>245747075</v>
      </c>
      <c r="G83" s="263">
        <f>SUM(G75:G82)</f>
        <v>303029947</v>
      </c>
    </row>
  </sheetData>
  <mergeCells count="9">
    <mergeCell ref="G8:G9"/>
    <mergeCell ref="D59:E59"/>
    <mergeCell ref="A1:C1"/>
    <mergeCell ref="D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"/>
  <sheetViews>
    <sheetView tabSelected="1" view="pageBreakPreview" topLeftCell="A4" zoomScaleNormal="100" zoomScaleSheetLayoutView="100" workbookViewId="0">
      <selection activeCell="G22" sqref="G22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  <col min="7" max="7" width="16.42578125" customWidth="1"/>
  </cols>
  <sheetData>
    <row r="1" spans="1:7" x14ac:dyDescent="0.25">
      <c r="A1" s="438" t="s">
        <v>466</v>
      </c>
      <c r="B1" s="439"/>
      <c r="C1" s="439"/>
      <c r="D1" s="439"/>
      <c r="E1" s="439"/>
      <c r="F1" s="439"/>
    </row>
    <row r="2" spans="1:7" x14ac:dyDescent="0.25">
      <c r="A2" s="425" t="s">
        <v>0</v>
      </c>
      <c r="B2" s="426"/>
      <c r="C2" s="426"/>
      <c r="D2" s="426"/>
      <c r="E2" s="426"/>
      <c r="F2" s="426"/>
    </row>
    <row r="3" spans="1:7" x14ac:dyDescent="0.25">
      <c r="A3" s="425" t="s">
        <v>300</v>
      </c>
      <c r="B3" s="426"/>
      <c r="C3" s="426"/>
      <c r="D3" s="426"/>
      <c r="E3" s="426"/>
      <c r="F3" s="426"/>
    </row>
    <row r="4" spans="1:7" ht="15.75" x14ac:dyDescent="0.25">
      <c r="A4" s="216"/>
      <c r="B4" s="44"/>
      <c r="C4" s="44"/>
      <c r="D4" s="44"/>
      <c r="E4" s="33"/>
      <c r="F4" s="163" t="s">
        <v>1</v>
      </c>
    </row>
    <row r="5" spans="1:7" ht="15" customHeight="1" x14ac:dyDescent="0.25">
      <c r="A5" s="440" t="s">
        <v>143</v>
      </c>
      <c r="B5" s="441"/>
      <c r="C5" s="441"/>
      <c r="D5" s="441"/>
      <c r="E5" s="441"/>
      <c r="F5" s="435" t="s">
        <v>144</v>
      </c>
      <c r="G5" s="435" t="s">
        <v>443</v>
      </c>
    </row>
    <row r="6" spans="1:7" x14ac:dyDescent="0.25">
      <c r="A6" s="430"/>
      <c r="B6" s="426"/>
      <c r="C6" s="426"/>
      <c r="D6" s="426"/>
      <c r="E6" s="426"/>
      <c r="F6" s="436"/>
      <c r="G6" s="436"/>
    </row>
    <row r="7" spans="1:7" x14ac:dyDescent="0.25">
      <c r="A7" s="442"/>
      <c r="B7" s="443"/>
      <c r="C7" s="443"/>
      <c r="D7" s="443"/>
      <c r="E7" s="443"/>
      <c r="F7" s="436"/>
      <c r="G7" s="436"/>
    </row>
    <row r="8" spans="1:7" x14ac:dyDescent="0.25">
      <c r="A8" s="34"/>
      <c r="B8" s="3"/>
      <c r="C8" s="3"/>
      <c r="D8" s="3"/>
      <c r="E8" s="3"/>
      <c r="F8" s="3"/>
      <c r="G8" s="3"/>
    </row>
    <row r="9" spans="1:7" x14ac:dyDescent="0.25">
      <c r="A9" s="37" t="s">
        <v>145</v>
      </c>
      <c r="B9" s="4"/>
      <c r="C9" s="4" t="s">
        <v>146</v>
      </c>
      <c r="D9" s="4"/>
      <c r="E9" s="4"/>
      <c r="F9" s="210">
        <f>F10+F24+F26</f>
        <v>97136399</v>
      </c>
      <c r="G9" s="210">
        <f>G10+G26</f>
        <v>126906847</v>
      </c>
    </row>
    <row r="10" spans="1:7" x14ac:dyDescent="0.25">
      <c r="A10" s="36"/>
      <c r="B10" s="5" t="s">
        <v>147</v>
      </c>
      <c r="C10" s="5"/>
      <c r="D10" s="5" t="s">
        <v>148</v>
      </c>
      <c r="E10" s="5"/>
      <c r="F10" s="211">
        <f>F11+F19+F20+F21+F22</f>
        <v>84642471</v>
      </c>
      <c r="G10" s="211">
        <f>G11+G19+G20+G21+G22+G23+G24</f>
        <v>114412919</v>
      </c>
    </row>
    <row r="11" spans="1:7" x14ac:dyDescent="0.25">
      <c r="A11" s="35"/>
      <c r="B11" s="5"/>
      <c r="C11" s="2" t="s">
        <v>149</v>
      </c>
      <c r="D11" s="2" t="s">
        <v>150</v>
      </c>
      <c r="E11" s="2"/>
      <c r="F11" s="1">
        <f>F12+F13+F14+F15+F16+F17+F18</f>
        <v>18286558</v>
      </c>
      <c r="G11" s="1">
        <f>G12+G13+G14+G15+G16+G17+G18</f>
        <v>18286558</v>
      </c>
    </row>
    <row r="12" spans="1:7" x14ac:dyDescent="0.25">
      <c r="A12" s="35"/>
      <c r="B12" s="5"/>
      <c r="C12" s="2"/>
      <c r="D12" s="2"/>
      <c r="E12" s="2" t="s">
        <v>151</v>
      </c>
      <c r="F12" s="1">
        <v>1976000</v>
      </c>
      <c r="G12" s="1">
        <v>1976000</v>
      </c>
    </row>
    <row r="13" spans="1:7" x14ac:dyDescent="0.25">
      <c r="A13" s="35"/>
      <c r="B13" s="5"/>
      <c r="C13" s="2"/>
      <c r="D13" s="2"/>
      <c r="E13" s="2" t="s">
        <v>152</v>
      </c>
      <c r="F13" s="1">
        <v>5092000</v>
      </c>
      <c r="G13" s="1">
        <v>5092000</v>
      </c>
    </row>
    <row r="14" spans="1:7" x14ac:dyDescent="0.25">
      <c r="A14" s="35"/>
      <c r="B14" s="5"/>
      <c r="C14" s="2"/>
      <c r="D14" s="2"/>
      <c r="E14" s="2" t="s">
        <v>153</v>
      </c>
      <c r="F14" s="1">
        <v>1091570</v>
      </c>
      <c r="G14" s="1">
        <v>1091570</v>
      </c>
    </row>
    <row r="15" spans="1:7" x14ac:dyDescent="0.25">
      <c r="A15" s="35"/>
      <c r="B15" s="5"/>
      <c r="C15" s="2"/>
      <c r="D15" s="2"/>
      <c r="E15" s="2" t="s">
        <v>154</v>
      </c>
      <c r="F15" s="1">
        <v>1176735</v>
      </c>
      <c r="G15" s="1">
        <v>1176735</v>
      </c>
    </row>
    <row r="16" spans="1:7" x14ac:dyDescent="0.25">
      <c r="A16" s="35"/>
      <c r="B16" s="5"/>
      <c r="C16" s="2"/>
      <c r="D16" s="2"/>
      <c r="E16" s="2" t="s">
        <v>155</v>
      </c>
      <c r="F16" s="1">
        <v>4800000</v>
      </c>
      <c r="G16" s="1">
        <v>4800000</v>
      </c>
    </row>
    <row r="17" spans="1:7" x14ac:dyDescent="0.25">
      <c r="A17" s="35"/>
      <c r="B17" s="5"/>
      <c r="C17" s="2"/>
      <c r="D17" s="2"/>
      <c r="E17" s="2" t="s">
        <v>156</v>
      </c>
      <c r="F17" s="1">
        <v>234600</v>
      </c>
      <c r="G17" s="1">
        <v>234600</v>
      </c>
    </row>
    <row r="18" spans="1:7" x14ac:dyDescent="0.25">
      <c r="A18" s="35"/>
      <c r="B18" s="5"/>
      <c r="C18" s="2"/>
      <c r="D18" s="2"/>
      <c r="E18" s="2" t="s">
        <v>296</v>
      </c>
      <c r="F18" s="1">
        <v>3915653</v>
      </c>
      <c r="G18" s="1">
        <v>3915653</v>
      </c>
    </row>
    <row r="19" spans="1:7" x14ac:dyDescent="0.25">
      <c r="A19" s="36"/>
      <c r="B19" s="2"/>
      <c r="C19" s="2" t="s">
        <v>157</v>
      </c>
      <c r="D19" s="2" t="s">
        <v>158</v>
      </c>
      <c r="E19" s="2"/>
      <c r="F19" s="1">
        <v>44278570</v>
      </c>
      <c r="G19" s="1">
        <v>50625357</v>
      </c>
    </row>
    <row r="20" spans="1:7" x14ac:dyDescent="0.25">
      <c r="A20" s="36"/>
      <c r="B20" s="2"/>
      <c r="C20" s="2" t="s">
        <v>159</v>
      </c>
      <c r="D20" s="2" t="s">
        <v>160</v>
      </c>
      <c r="E20" s="2"/>
      <c r="F20" s="1">
        <v>5142300</v>
      </c>
      <c r="G20" s="1">
        <v>6042159</v>
      </c>
    </row>
    <row r="21" spans="1:7" x14ac:dyDescent="0.25">
      <c r="A21" s="36"/>
      <c r="B21" s="2"/>
      <c r="C21" s="2" t="s">
        <v>249</v>
      </c>
      <c r="D21" s="2" t="s">
        <v>250</v>
      </c>
      <c r="E21" s="2"/>
      <c r="F21" s="1">
        <v>14665043</v>
      </c>
      <c r="G21" s="1">
        <v>15684750</v>
      </c>
    </row>
    <row r="22" spans="1:7" x14ac:dyDescent="0.25">
      <c r="A22" s="36"/>
      <c r="B22" s="2"/>
      <c r="C22" s="2" t="s">
        <v>161</v>
      </c>
      <c r="D22" s="2" t="s">
        <v>162</v>
      </c>
      <c r="E22" s="2"/>
      <c r="F22" s="1">
        <v>2270000</v>
      </c>
      <c r="G22" s="1">
        <v>2863928</v>
      </c>
    </row>
    <row r="23" spans="1:7" x14ac:dyDescent="0.25">
      <c r="A23" s="36"/>
      <c r="B23" s="2"/>
      <c r="C23" s="2" t="s">
        <v>163</v>
      </c>
      <c r="D23" s="2" t="s">
        <v>164</v>
      </c>
      <c r="E23" s="2"/>
      <c r="F23" s="1"/>
      <c r="G23" s="1">
        <v>7800650</v>
      </c>
    </row>
    <row r="24" spans="1:7" x14ac:dyDescent="0.25">
      <c r="A24" s="36"/>
      <c r="B24" s="5" t="s">
        <v>165</v>
      </c>
      <c r="C24" s="5"/>
      <c r="D24" s="5" t="s">
        <v>166</v>
      </c>
      <c r="E24" s="5"/>
      <c r="F24" s="211">
        <f>F25</f>
        <v>0</v>
      </c>
      <c r="G24" s="211">
        <f>G25</f>
        <v>13109517</v>
      </c>
    </row>
    <row r="25" spans="1:7" x14ac:dyDescent="0.25">
      <c r="A25" s="36"/>
      <c r="B25" s="2"/>
      <c r="C25" s="2"/>
      <c r="D25" s="2"/>
      <c r="E25" s="2" t="s">
        <v>167</v>
      </c>
      <c r="F25" s="1">
        <v>0</v>
      </c>
      <c r="G25" s="1">
        <v>13109517</v>
      </c>
    </row>
    <row r="26" spans="1:7" x14ac:dyDescent="0.25">
      <c r="A26" s="36"/>
      <c r="B26" s="5" t="s">
        <v>168</v>
      </c>
      <c r="C26" s="5"/>
      <c r="D26" s="5" t="s">
        <v>169</v>
      </c>
      <c r="E26" s="5"/>
      <c r="F26" s="211">
        <f>F27+F28+F29</f>
        <v>12493928</v>
      </c>
      <c r="G26" s="211">
        <f>G27+G28+G29</f>
        <v>12493928</v>
      </c>
    </row>
    <row r="27" spans="1:7" x14ac:dyDescent="0.25">
      <c r="A27" s="36"/>
      <c r="B27" s="6"/>
      <c r="C27" s="6"/>
      <c r="D27" s="6"/>
      <c r="E27" s="7" t="s">
        <v>170</v>
      </c>
      <c r="F27" s="1">
        <v>2700000</v>
      </c>
      <c r="G27" s="1">
        <v>2700000</v>
      </c>
    </row>
    <row r="28" spans="1:7" x14ac:dyDescent="0.25">
      <c r="A28" s="36"/>
      <c r="B28" s="2"/>
      <c r="C28" s="2"/>
      <c r="D28" s="166"/>
      <c r="E28" s="2" t="s">
        <v>327</v>
      </c>
      <c r="F28" s="1">
        <v>9200000</v>
      </c>
      <c r="G28" s="1">
        <v>9200000</v>
      </c>
    </row>
    <row r="29" spans="1:7" ht="15.75" customHeight="1" x14ac:dyDescent="0.25">
      <c r="A29" s="36"/>
      <c r="B29" s="2"/>
      <c r="C29" s="2"/>
      <c r="D29" s="166"/>
      <c r="E29" s="2" t="s">
        <v>264</v>
      </c>
      <c r="F29" s="1">
        <v>593928</v>
      </c>
      <c r="G29" s="1">
        <v>593928</v>
      </c>
    </row>
    <row r="30" spans="1:7" x14ac:dyDescent="0.25">
      <c r="A30" s="37" t="s">
        <v>171</v>
      </c>
      <c r="B30" s="4"/>
      <c r="C30" s="4" t="s">
        <v>172</v>
      </c>
      <c r="D30" s="4"/>
      <c r="E30" s="4"/>
      <c r="F30" s="212">
        <f>F31</f>
        <v>0</v>
      </c>
      <c r="G30" s="212">
        <f>G31</f>
        <v>0</v>
      </c>
    </row>
    <row r="31" spans="1:7" x14ac:dyDescent="0.25">
      <c r="A31" s="36"/>
      <c r="B31" s="5" t="s">
        <v>229</v>
      </c>
      <c r="C31" s="5"/>
      <c r="D31" s="5" t="s">
        <v>173</v>
      </c>
      <c r="E31" s="5"/>
      <c r="F31" s="211">
        <v>0</v>
      </c>
      <c r="G31" s="211">
        <v>0</v>
      </c>
    </row>
    <row r="32" spans="1:7" x14ac:dyDescent="0.25">
      <c r="A32" s="37" t="s">
        <v>174</v>
      </c>
      <c r="B32" s="4"/>
      <c r="C32" s="4" t="s">
        <v>175</v>
      </c>
      <c r="D32" s="4"/>
      <c r="E32" s="4"/>
      <c r="F32" s="212">
        <f>F33+F36+F41</f>
        <v>63850000</v>
      </c>
      <c r="G32" s="212">
        <f>G33+G36+G41</f>
        <v>87816000</v>
      </c>
    </row>
    <row r="33" spans="1:7" x14ac:dyDescent="0.25">
      <c r="A33" s="36"/>
      <c r="B33" s="5" t="s">
        <v>176</v>
      </c>
      <c r="C33" s="5"/>
      <c r="D33" s="5" t="s">
        <v>177</v>
      </c>
      <c r="E33" s="5"/>
      <c r="F33" s="211">
        <f>SUM(F34:F35)</f>
        <v>11500000</v>
      </c>
      <c r="G33" s="211">
        <f>SUM(G34:G35)</f>
        <v>12700000</v>
      </c>
    </row>
    <row r="34" spans="1:7" x14ac:dyDescent="0.25">
      <c r="A34" s="36"/>
      <c r="B34" s="5"/>
      <c r="C34" s="5"/>
      <c r="D34" s="5"/>
      <c r="E34" s="2" t="s">
        <v>293</v>
      </c>
      <c r="F34" s="1">
        <v>6000000</v>
      </c>
      <c r="G34" s="1">
        <v>7200000</v>
      </c>
    </row>
    <row r="35" spans="1:7" x14ac:dyDescent="0.25">
      <c r="A35" s="36"/>
      <c r="B35" s="2"/>
      <c r="C35" s="2"/>
      <c r="D35" s="2"/>
      <c r="E35" s="2" t="s">
        <v>227</v>
      </c>
      <c r="F35" s="1">
        <v>5500000</v>
      </c>
      <c r="G35" s="1">
        <v>5500000</v>
      </c>
    </row>
    <row r="36" spans="1:7" x14ac:dyDescent="0.25">
      <c r="A36" s="35"/>
      <c r="B36" s="5" t="s">
        <v>178</v>
      </c>
      <c r="C36" s="5"/>
      <c r="D36" s="5" t="s">
        <v>179</v>
      </c>
      <c r="E36" s="5"/>
      <c r="F36" s="211">
        <f>F37+F39</f>
        <v>52200000</v>
      </c>
      <c r="G36" s="211">
        <f>G37+G39</f>
        <v>74955000</v>
      </c>
    </row>
    <row r="37" spans="1:7" x14ac:dyDescent="0.25">
      <c r="A37" s="35"/>
      <c r="B37" s="2"/>
      <c r="C37" s="2" t="s">
        <v>180</v>
      </c>
      <c r="D37" s="2" t="s">
        <v>181</v>
      </c>
      <c r="E37" s="2"/>
      <c r="F37" s="1">
        <f>F38</f>
        <v>52000000</v>
      </c>
      <c r="G37" s="1">
        <f>G38</f>
        <v>73400000</v>
      </c>
    </row>
    <row r="38" spans="1:7" x14ac:dyDescent="0.25">
      <c r="A38" s="35"/>
      <c r="B38" s="2"/>
      <c r="C38" s="2"/>
      <c r="D38" s="2"/>
      <c r="E38" s="2" t="s">
        <v>182</v>
      </c>
      <c r="F38" s="1">
        <v>52000000</v>
      </c>
      <c r="G38" s="1">
        <v>73400000</v>
      </c>
    </row>
    <row r="39" spans="1:7" x14ac:dyDescent="0.25">
      <c r="A39" s="35"/>
      <c r="B39" s="2"/>
      <c r="C39" s="2" t="s">
        <v>183</v>
      </c>
      <c r="D39" s="2" t="s">
        <v>184</v>
      </c>
      <c r="E39" s="46"/>
      <c r="F39" s="1">
        <f>F40</f>
        <v>200000</v>
      </c>
      <c r="G39" s="1">
        <f>G40</f>
        <v>1555000</v>
      </c>
    </row>
    <row r="40" spans="1:7" x14ac:dyDescent="0.25">
      <c r="A40" s="35"/>
      <c r="B40" s="2"/>
      <c r="C40" s="2"/>
      <c r="D40" s="48" t="s">
        <v>294</v>
      </c>
      <c r="E40" s="44"/>
      <c r="F40" s="1">
        <v>200000</v>
      </c>
      <c r="G40" s="1">
        <v>1555000</v>
      </c>
    </row>
    <row r="41" spans="1:7" x14ac:dyDescent="0.25">
      <c r="A41" s="36"/>
      <c r="B41" s="5" t="s">
        <v>252</v>
      </c>
      <c r="C41" s="2"/>
      <c r="D41" s="45" t="s">
        <v>253</v>
      </c>
      <c r="E41" s="47"/>
      <c r="F41" s="211">
        <v>150000</v>
      </c>
      <c r="G41" s="211">
        <f>G42</f>
        <v>161000</v>
      </c>
    </row>
    <row r="42" spans="1:7" x14ac:dyDescent="0.25">
      <c r="A42" s="36"/>
      <c r="B42" s="5"/>
      <c r="C42" s="2"/>
      <c r="D42" s="2" t="s">
        <v>185</v>
      </c>
      <c r="F42" s="1">
        <f>F41</f>
        <v>150000</v>
      </c>
      <c r="G42" s="1">
        <v>161000</v>
      </c>
    </row>
    <row r="43" spans="1:7" x14ac:dyDescent="0.25">
      <c r="A43" s="37" t="s">
        <v>186</v>
      </c>
      <c r="B43" s="4"/>
      <c r="C43" s="4" t="s">
        <v>187</v>
      </c>
      <c r="D43" s="4"/>
      <c r="E43" s="4"/>
      <c r="F43" s="213">
        <f>F44+F45+F49+F50+F52</f>
        <v>6400000</v>
      </c>
      <c r="G43" s="213">
        <f>G44+G45+G49+G50+G52+G51</f>
        <v>10192957</v>
      </c>
    </row>
    <row r="44" spans="1:7" x14ac:dyDescent="0.25">
      <c r="A44" s="36"/>
      <c r="B44" s="2"/>
      <c r="C44" s="2" t="s">
        <v>188</v>
      </c>
      <c r="D44" s="2" t="s">
        <v>189</v>
      </c>
      <c r="E44" s="2"/>
      <c r="F44" s="1">
        <v>200000</v>
      </c>
      <c r="G44" s="1">
        <v>320000</v>
      </c>
    </row>
    <row r="45" spans="1:7" x14ac:dyDescent="0.25">
      <c r="A45" s="36"/>
      <c r="B45" s="2"/>
      <c r="C45" s="2" t="s">
        <v>188</v>
      </c>
      <c r="D45" s="2" t="s">
        <v>189</v>
      </c>
      <c r="E45" s="2"/>
      <c r="F45" s="1">
        <f>F46+F47</f>
        <v>1900000</v>
      </c>
      <c r="G45" s="1">
        <f>G46+G47+G48</f>
        <v>2375600</v>
      </c>
    </row>
    <row r="46" spans="1:7" x14ac:dyDescent="0.25">
      <c r="A46" s="36"/>
      <c r="B46" s="2"/>
      <c r="C46" s="2"/>
      <c r="D46" s="2"/>
      <c r="E46" s="2" t="s">
        <v>190</v>
      </c>
      <c r="F46" s="1">
        <v>1000000</v>
      </c>
      <c r="G46" s="1">
        <v>1000000</v>
      </c>
    </row>
    <row r="47" spans="1:7" x14ac:dyDescent="0.25">
      <c r="A47" s="36"/>
      <c r="B47" s="2"/>
      <c r="C47" s="2"/>
      <c r="D47" s="2"/>
      <c r="E47" s="2" t="s">
        <v>191</v>
      </c>
      <c r="F47" s="1">
        <v>900000</v>
      </c>
      <c r="G47" s="1">
        <v>1050000</v>
      </c>
    </row>
    <row r="48" spans="1:7" x14ac:dyDescent="0.25">
      <c r="A48" s="36"/>
      <c r="B48" s="2"/>
      <c r="C48" s="2"/>
      <c r="D48" s="2"/>
      <c r="E48" s="2" t="s">
        <v>456</v>
      </c>
      <c r="F48" s="1">
        <v>0</v>
      </c>
      <c r="G48" s="1">
        <v>325600</v>
      </c>
    </row>
    <row r="49" spans="1:7" x14ac:dyDescent="0.25">
      <c r="A49" s="36"/>
      <c r="B49" s="2"/>
      <c r="C49" s="2" t="s">
        <v>192</v>
      </c>
      <c r="D49" s="2" t="s">
        <v>193</v>
      </c>
      <c r="E49" s="2"/>
      <c r="F49" s="1">
        <v>3000000</v>
      </c>
      <c r="G49" s="1">
        <v>3182296</v>
      </c>
    </row>
    <row r="50" spans="1:7" x14ac:dyDescent="0.25">
      <c r="A50" s="36"/>
      <c r="B50" s="2"/>
      <c r="C50" s="2" t="s">
        <v>194</v>
      </c>
      <c r="D50" s="2" t="s">
        <v>195</v>
      </c>
      <c r="E50" s="2"/>
      <c r="F50" s="1">
        <v>1200000</v>
      </c>
      <c r="G50" s="1">
        <v>1275000</v>
      </c>
    </row>
    <row r="51" spans="1:7" x14ac:dyDescent="0.25">
      <c r="A51" s="36"/>
      <c r="B51" s="2"/>
      <c r="C51" s="2" t="s">
        <v>457</v>
      </c>
      <c r="D51" s="2" t="s">
        <v>458</v>
      </c>
      <c r="E51" s="2"/>
      <c r="F51" s="1"/>
      <c r="G51" s="1">
        <v>61</v>
      </c>
    </row>
    <row r="52" spans="1:7" x14ac:dyDescent="0.25">
      <c r="A52" s="36"/>
      <c r="B52" s="2"/>
      <c r="C52" s="2" t="s">
        <v>265</v>
      </c>
      <c r="D52" s="2" t="s">
        <v>266</v>
      </c>
      <c r="E52" s="2"/>
      <c r="F52" s="1">
        <v>100000</v>
      </c>
      <c r="G52" s="1">
        <v>3040000</v>
      </c>
    </row>
    <row r="53" spans="1:7" x14ac:dyDescent="0.25">
      <c r="A53" s="402" t="s">
        <v>196</v>
      </c>
      <c r="B53" s="403"/>
      <c r="C53" s="403" t="s">
        <v>197</v>
      </c>
      <c r="D53" s="403"/>
      <c r="E53" s="403"/>
      <c r="F53" s="404">
        <f>F54</f>
        <v>0</v>
      </c>
      <c r="G53" s="404">
        <f>G54</f>
        <v>30000</v>
      </c>
    </row>
    <row r="54" spans="1:7" x14ac:dyDescent="0.25">
      <c r="A54" s="36"/>
      <c r="B54" s="2"/>
      <c r="C54" s="2" t="s">
        <v>449</v>
      </c>
      <c r="D54" s="2" t="s">
        <v>450</v>
      </c>
      <c r="E54" s="2"/>
      <c r="F54" s="1">
        <v>0</v>
      </c>
      <c r="G54" s="1">
        <v>30000</v>
      </c>
    </row>
    <row r="55" spans="1:7" x14ac:dyDescent="0.25">
      <c r="A55" s="37" t="s">
        <v>198</v>
      </c>
      <c r="B55" s="4"/>
      <c r="C55" s="4" t="s">
        <v>199</v>
      </c>
      <c r="D55" s="4"/>
      <c r="E55" s="4"/>
      <c r="F55" s="213">
        <f>F56</f>
        <v>7754540</v>
      </c>
      <c r="G55" s="213">
        <f>G56</f>
        <v>9172533</v>
      </c>
    </row>
    <row r="56" spans="1:7" x14ac:dyDescent="0.25">
      <c r="A56" s="36"/>
      <c r="B56" s="2" t="s">
        <v>200</v>
      </c>
      <c r="C56" s="2"/>
      <c r="D56" s="2" t="s">
        <v>201</v>
      </c>
      <c r="E56" s="2"/>
      <c r="F56" s="1">
        <v>7754540</v>
      </c>
      <c r="G56" s="1">
        <v>9172533</v>
      </c>
    </row>
    <row r="57" spans="1:7" x14ac:dyDescent="0.25">
      <c r="A57" s="37" t="s">
        <v>202</v>
      </c>
      <c r="B57" s="4"/>
      <c r="C57" s="4" t="s">
        <v>203</v>
      </c>
      <c r="D57" s="4"/>
      <c r="E57" s="4"/>
      <c r="F57" s="212">
        <f>F58</f>
        <v>10907136</v>
      </c>
      <c r="G57" s="212">
        <f>G58</f>
        <v>10907136</v>
      </c>
    </row>
    <row r="58" spans="1:7" ht="24" customHeight="1" x14ac:dyDescent="0.25">
      <c r="A58" s="36"/>
      <c r="B58" s="2" t="s">
        <v>204</v>
      </c>
      <c r="C58" s="2"/>
      <c r="D58" s="423" t="s">
        <v>301</v>
      </c>
      <c r="E58" s="437"/>
      <c r="F58" s="1">
        <v>10907136</v>
      </c>
      <c r="G58" s="1">
        <v>10907136</v>
      </c>
    </row>
    <row r="59" spans="1:7" x14ac:dyDescent="0.25">
      <c r="A59" s="37" t="s">
        <v>205</v>
      </c>
      <c r="B59" s="4"/>
      <c r="C59" s="4" t="s">
        <v>206</v>
      </c>
      <c r="D59" s="4"/>
      <c r="E59" s="4"/>
      <c r="F59" s="213">
        <f>F60</f>
        <v>59699000</v>
      </c>
      <c r="G59" s="213">
        <f>G60</f>
        <v>58004474</v>
      </c>
    </row>
    <row r="60" spans="1:7" x14ac:dyDescent="0.25">
      <c r="A60" s="36"/>
      <c r="B60" s="5" t="s">
        <v>207</v>
      </c>
      <c r="C60" s="5"/>
      <c r="D60" s="5" t="s">
        <v>208</v>
      </c>
      <c r="E60" s="5"/>
      <c r="F60" s="214">
        <f>F61+F62</f>
        <v>59699000</v>
      </c>
      <c r="G60" s="214">
        <f>G61+G62</f>
        <v>58004474</v>
      </c>
    </row>
    <row r="61" spans="1:7" x14ac:dyDescent="0.25">
      <c r="A61" s="36"/>
      <c r="B61" s="2"/>
      <c r="C61" s="2" t="s">
        <v>209</v>
      </c>
      <c r="D61" s="2"/>
      <c r="E61" s="2" t="s">
        <v>210</v>
      </c>
      <c r="F61" s="215">
        <v>59699000</v>
      </c>
      <c r="G61" s="215">
        <v>57995798</v>
      </c>
    </row>
    <row r="62" spans="1:7" x14ac:dyDescent="0.25">
      <c r="A62" s="36"/>
      <c r="B62" s="2"/>
      <c r="C62" s="2" t="s">
        <v>211</v>
      </c>
      <c r="D62" s="2"/>
      <c r="E62" s="2" t="s">
        <v>212</v>
      </c>
      <c r="F62" s="1">
        <v>0</v>
      </c>
      <c r="G62" s="1">
        <v>8676</v>
      </c>
    </row>
    <row r="63" spans="1:7" ht="15.75" thickBot="1" x14ac:dyDescent="0.3">
      <c r="A63" s="38"/>
      <c r="B63" s="39"/>
      <c r="C63" s="39" t="s">
        <v>213</v>
      </c>
      <c r="D63" s="39"/>
      <c r="E63" s="39"/>
      <c r="F63" s="209">
        <f>F9+F30+F32+F43+F55+F59+F57</f>
        <v>245747075</v>
      </c>
      <c r="G63" s="209">
        <f>G9+G30+G32+G43+G55+G59+G57+G53</f>
        <v>303029947</v>
      </c>
    </row>
  </sheetData>
  <mergeCells count="7">
    <mergeCell ref="G5:G7"/>
    <mergeCell ref="D58:E58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B1" sqref="B1:F1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267"/>
      <c r="B1" s="438" t="s">
        <v>467</v>
      </c>
      <c r="C1" s="447"/>
      <c r="D1" s="447"/>
      <c r="E1" s="447"/>
      <c r="F1" s="447"/>
      <c r="G1" s="399"/>
    </row>
    <row r="2" spans="1:7" ht="15.75" x14ac:dyDescent="0.25">
      <c r="A2" s="295"/>
      <c r="B2" s="448" t="s">
        <v>230</v>
      </c>
      <c r="C2" s="449"/>
      <c r="D2" s="449"/>
      <c r="E2" s="449"/>
      <c r="F2" s="450"/>
    </row>
    <row r="3" spans="1:7" x14ac:dyDescent="0.25">
      <c r="A3" s="451" t="s">
        <v>359</v>
      </c>
      <c r="B3" s="452"/>
      <c r="C3" s="452"/>
      <c r="D3" s="452"/>
      <c r="E3" s="452"/>
      <c r="F3" s="453"/>
    </row>
    <row r="4" spans="1:7" x14ac:dyDescent="0.25">
      <c r="A4" s="454"/>
      <c r="B4" s="455"/>
      <c r="C4" s="455"/>
      <c r="D4" s="455"/>
      <c r="E4" s="455"/>
      <c r="F4" s="456"/>
    </row>
    <row r="5" spans="1:7" ht="15.75" x14ac:dyDescent="0.25">
      <c r="A5" s="268"/>
      <c r="B5" s="269"/>
      <c r="C5" s="457" t="s">
        <v>1</v>
      </c>
      <c r="D5" s="431"/>
      <c r="E5" s="431"/>
      <c r="F5" s="458"/>
    </row>
    <row r="6" spans="1:7" x14ac:dyDescent="0.25">
      <c r="A6" s="459" t="s">
        <v>333</v>
      </c>
      <c r="B6" s="461" t="s">
        <v>216</v>
      </c>
      <c r="C6" s="464" t="s">
        <v>334</v>
      </c>
      <c r="D6" s="466" t="s">
        <v>335</v>
      </c>
      <c r="E6" s="468" t="s">
        <v>336</v>
      </c>
      <c r="F6" s="444" t="s">
        <v>337</v>
      </c>
    </row>
    <row r="7" spans="1:7" x14ac:dyDescent="0.25">
      <c r="A7" s="460"/>
      <c r="B7" s="462"/>
      <c r="C7" s="465"/>
      <c r="D7" s="467"/>
      <c r="E7" s="469"/>
      <c r="F7" s="445"/>
    </row>
    <row r="8" spans="1:7" x14ac:dyDescent="0.25">
      <c r="A8" s="460"/>
      <c r="B8" s="463"/>
      <c r="C8" s="465"/>
      <c r="D8" s="467"/>
      <c r="E8" s="469"/>
      <c r="F8" s="446"/>
    </row>
    <row r="9" spans="1:7" ht="15.75" x14ac:dyDescent="0.25">
      <c r="A9" s="270"/>
      <c r="B9" s="3"/>
      <c r="C9" s="271"/>
      <c r="D9" s="271"/>
      <c r="E9" s="3"/>
      <c r="F9" s="242"/>
    </row>
    <row r="10" spans="1:7" ht="15.75" x14ac:dyDescent="0.25">
      <c r="A10" s="272" t="s">
        <v>338</v>
      </c>
      <c r="B10" s="273" t="s">
        <v>339</v>
      </c>
      <c r="C10" s="274">
        <v>9045950</v>
      </c>
      <c r="D10" s="275"/>
      <c r="E10" s="276"/>
      <c r="F10" s="277">
        <f t="shared" ref="F10:F19" si="0">SUM(C10:E10)</f>
        <v>9045950</v>
      </c>
    </row>
    <row r="11" spans="1:7" ht="15.75" x14ac:dyDescent="0.25">
      <c r="A11" s="278" t="s">
        <v>340</v>
      </c>
      <c r="B11" s="279" t="s">
        <v>341</v>
      </c>
      <c r="C11" s="280">
        <v>87816000</v>
      </c>
      <c r="D11" s="280"/>
      <c r="E11" s="281"/>
      <c r="F11" s="277">
        <f t="shared" si="0"/>
        <v>87816000</v>
      </c>
    </row>
    <row r="12" spans="1:7" ht="15.75" x14ac:dyDescent="0.25">
      <c r="A12" s="278" t="s">
        <v>342</v>
      </c>
      <c r="B12" s="282" t="s">
        <v>343</v>
      </c>
      <c r="C12" s="280">
        <v>320000</v>
      </c>
      <c r="D12" s="280"/>
      <c r="E12" s="281"/>
      <c r="F12" s="277">
        <f t="shared" si="0"/>
        <v>320000</v>
      </c>
    </row>
    <row r="13" spans="1:7" ht="15.75" x14ac:dyDescent="0.25">
      <c r="A13" s="283" t="s">
        <v>344</v>
      </c>
      <c r="B13" s="284" t="s">
        <v>345</v>
      </c>
      <c r="C13" s="280">
        <v>114412919</v>
      </c>
      <c r="D13" s="280"/>
      <c r="E13" s="281"/>
      <c r="F13" s="277">
        <f t="shared" si="0"/>
        <v>114412919</v>
      </c>
    </row>
    <row r="14" spans="1:7" ht="15.75" x14ac:dyDescent="0.25">
      <c r="A14" s="283" t="s">
        <v>346</v>
      </c>
      <c r="B14" s="284" t="s">
        <v>347</v>
      </c>
      <c r="C14" s="280">
        <v>58004474</v>
      </c>
      <c r="D14" s="280"/>
      <c r="E14" s="281"/>
      <c r="F14" s="277">
        <f t="shared" si="0"/>
        <v>58004474</v>
      </c>
    </row>
    <row r="15" spans="1:7" ht="15.75" x14ac:dyDescent="0.25">
      <c r="A15" s="278" t="s">
        <v>348</v>
      </c>
      <c r="B15" s="284" t="s">
        <v>349</v>
      </c>
      <c r="C15" s="280">
        <v>2700000</v>
      </c>
      <c r="D15" s="280"/>
      <c r="E15" s="281"/>
      <c r="F15" s="277">
        <f t="shared" si="0"/>
        <v>2700000</v>
      </c>
    </row>
    <row r="16" spans="1:7" ht="15.75" x14ac:dyDescent="0.25">
      <c r="A16" s="278" t="s">
        <v>350</v>
      </c>
      <c r="B16" s="285" t="s">
        <v>351</v>
      </c>
      <c r="C16" s="286">
        <v>10907136</v>
      </c>
      <c r="D16" s="286"/>
      <c r="E16" s="287"/>
      <c r="F16" s="277">
        <f t="shared" si="0"/>
        <v>10907136</v>
      </c>
    </row>
    <row r="17" spans="1:6" ht="15.75" x14ac:dyDescent="0.25">
      <c r="A17" s="278" t="s">
        <v>352</v>
      </c>
      <c r="B17" s="288" t="s">
        <v>353</v>
      </c>
      <c r="C17" s="289">
        <v>9200000</v>
      </c>
      <c r="D17" s="289"/>
      <c r="E17" s="290"/>
      <c r="F17" s="277">
        <f t="shared" si="0"/>
        <v>9200000</v>
      </c>
    </row>
    <row r="18" spans="1:6" ht="15.75" x14ac:dyDescent="0.25">
      <c r="A18" s="278" t="s">
        <v>354</v>
      </c>
      <c r="B18" s="288" t="s">
        <v>355</v>
      </c>
      <c r="C18" s="289">
        <v>9348468</v>
      </c>
      <c r="D18" s="289"/>
      <c r="E18" s="290"/>
      <c r="F18" s="277">
        <f t="shared" si="0"/>
        <v>9348468</v>
      </c>
    </row>
    <row r="19" spans="1:6" ht="15.75" x14ac:dyDescent="0.25">
      <c r="A19" s="278" t="s">
        <v>356</v>
      </c>
      <c r="B19" s="288" t="s">
        <v>357</v>
      </c>
      <c r="C19" s="289">
        <v>1275000</v>
      </c>
      <c r="D19" s="289"/>
      <c r="E19" s="290"/>
      <c r="F19" s="277">
        <f t="shared" si="0"/>
        <v>1275000</v>
      </c>
    </row>
    <row r="20" spans="1:6" ht="16.5" thickBot="1" x14ac:dyDescent="0.3">
      <c r="A20" s="291" t="s">
        <v>358</v>
      </c>
      <c r="B20" s="292"/>
      <c r="C20" s="293">
        <f>SUM(C10:C19)</f>
        <v>303029947</v>
      </c>
      <c r="D20" s="293">
        <f>SUM(D10:D19)</f>
        <v>0</v>
      </c>
      <c r="E20" s="293">
        <f>SUM(E10:E19)</f>
        <v>0</v>
      </c>
      <c r="F20" s="294">
        <f>SUM(F10:F19)</f>
        <v>303029947</v>
      </c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7"/>
  <sheetViews>
    <sheetView view="pageBreakPreview" topLeftCell="A379" zoomScaleNormal="100" zoomScaleSheetLayoutView="100" workbookViewId="0">
      <selection sqref="A1:F1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1" customWidth="1"/>
    <col min="6" max="6" width="10.5703125" customWidth="1"/>
    <col min="7" max="7" width="13.7109375" customWidth="1"/>
    <col min="8" max="8" width="12.85546875" customWidth="1"/>
    <col min="9" max="9" width="9.85546875" bestFit="1" customWidth="1"/>
  </cols>
  <sheetData>
    <row r="1" spans="1:8" x14ac:dyDescent="0.25">
      <c r="A1" s="471" t="s">
        <v>468</v>
      </c>
      <c r="B1" s="472"/>
      <c r="C1" s="472"/>
      <c r="D1" s="472"/>
      <c r="E1" s="472"/>
      <c r="F1" s="472"/>
    </row>
    <row r="2" spans="1:8" x14ac:dyDescent="0.25">
      <c r="A2" s="473"/>
      <c r="B2" s="474"/>
      <c r="C2" s="474"/>
      <c r="D2" s="474"/>
      <c r="E2" s="474"/>
      <c r="F2" s="474"/>
    </row>
    <row r="3" spans="1:8" x14ac:dyDescent="0.25">
      <c r="A3" s="425" t="s">
        <v>0</v>
      </c>
      <c r="B3" s="470"/>
      <c r="C3" s="470"/>
      <c r="D3" s="470"/>
      <c r="E3" s="470"/>
      <c r="F3" s="470"/>
    </row>
    <row r="4" spans="1:8" x14ac:dyDescent="0.25">
      <c r="A4" s="425" t="s">
        <v>298</v>
      </c>
      <c r="B4" s="470"/>
      <c r="C4" s="470"/>
      <c r="D4" s="470"/>
      <c r="E4" s="470"/>
      <c r="F4" s="470"/>
    </row>
    <row r="5" spans="1:8" x14ac:dyDescent="0.25">
      <c r="A5" s="425" t="s">
        <v>226</v>
      </c>
      <c r="B5" s="470"/>
      <c r="C5" s="470"/>
      <c r="D5" s="470"/>
      <c r="E5" s="470"/>
      <c r="F5" s="470"/>
    </row>
    <row r="6" spans="1:8" x14ac:dyDescent="0.25">
      <c r="A6" s="175"/>
      <c r="B6" s="33"/>
      <c r="C6" s="33"/>
      <c r="D6" s="33"/>
      <c r="E6" s="33"/>
      <c r="F6" s="33" t="s">
        <v>1</v>
      </c>
    </row>
    <row r="7" spans="1:8" ht="15" customHeight="1" x14ac:dyDescent="0.25">
      <c r="A7" s="489" t="s">
        <v>2</v>
      </c>
      <c r="B7" s="490"/>
      <c r="C7" s="490"/>
      <c r="D7" s="490"/>
      <c r="E7" s="490"/>
      <c r="F7" s="492" t="s">
        <v>3</v>
      </c>
      <c r="G7" s="475" t="s">
        <v>144</v>
      </c>
      <c r="H7" s="475" t="s">
        <v>443</v>
      </c>
    </row>
    <row r="8" spans="1:8" ht="26.25" customHeight="1" x14ac:dyDescent="0.25">
      <c r="A8" s="491"/>
      <c r="B8" s="490"/>
      <c r="C8" s="490"/>
      <c r="D8" s="490"/>
      <c r="E8" s="490"/>
      <c r="F8" s="493"/>
      <c r="G8" s="476"/>
      <c r="H8" s="476"/>
    </row>
    <row r="9" spans="1:8" x14ac:dyDescent="0.25">
      <c r="A9" s="50" t="s">
        <v>4</v>
      </c>
      <c r="B9" s="51"/>
      <c r="C9" s="51"/>
      <c r="D9" s="51"/>
      <c r="E9" s="51"/>
      <c r="F9" s="52" t="s">
        <v>439</v>
      </c>
      <c r="G9" s="176">
        <f>G10+G13+G16+G37+G59+G65</f>
        <v>59081806</v>
      </c>
      <c r="H9" s="176">
        <f>H10+H13+H16+H37+H59+H65</f>
        <v>89393038</v>
      </c>
    </row>
    <row r="10" spans="1:8" x14ac:dyDescent="0.25">
      <c r="A10" s="53" t="s">
        <v>5</v>
      </c>
      <c r="B10" s="54"/>
      <c r="C10" s="54" t="s">
        <v>6</v>
      </c>
      <c r="D10" s="54"/>
      <c r="E10" s="54"/>
      <c r="F10" s="55"/>
      <c r="G10" s="177">
        <f t="shared" ref="G10:H10" si="0">G11</f>
        <v>12421452</v>
      </c>
      <c r="H10" s="177">
        <f t="shared" si="0"/>
        <v>13168952</v>
      </c>
    </row>
    <row r="11" spans="1:8" x14ac:dyDescent="0.25">
      <c r="A11" s="56"/>
      <c r="B11" s="54" t="s">
        <v>7</v>
      </c>
      <c r="C11" s="54"/>
      <c r="D11" s="54" t="s">
        <v>8</v>
      </c>
      <c r="E11" s="54"/>
      <c r="F11" s="57"/>
      <c r="G11" s="177">
        <f>G12</f>
        <v>12421452</v>
      </c>
      <c r="H11" s="177">
        <f>H12</f>
        <v>13168952</v>
      </c>
    </row>
    <row r="12" spans="1:8" x14ac:dyDescent="0.25">
      <c r="A12" s="56"/>
      <c r="B12" s="58"/>
      <c r="C12" s="58" t="s">
        <v>9</v>
      </c>
      <c r="D12" s="58" t="s">
        <v>10</v>
      </c>
      <c r="E12" s="58"/>
      <c r="F12" s="58"/>
      <c r="G12" s="178">
        <v>12421452</v>
      </c>
      <c r="H12" s="178">
        <v>13168952</v>
      </c>
    </row>
    <row r="13" spans="1:8" x14ac:dyDescent="0.25">
      <c r="A13" s="53" t="s">
        <v>11</v>
      </c>
      <c r="B13" s="54"/>
      <c r="C13" s="54" t="s">
        <v>12</v>
      </c>
      <c r="D13" s="59"/>
      <c r="E13" s="59"/>
      <c r="F13" s="60"/>
      <c r="G13" s="177">
        <f>SUM(G14:G14)</f>
        <v>1614789</v>
      </c>
      <c r="H13" s="177">
        <f>SUM(H14:H14)</f>
        <v>1614789</v>
      </c>
    </row>
    <row r="14" spans="1:8" x14ac:dyDescent="0.25">
      <c r="A14" s="56"/>
      <c r="B14" s="58"/>
      <c r="C14" s="58"/>
      <c r="D14" s="58" t="s">
        <v>13</v>
      </c>
      <c r="E14" s="58"/>
      <c r="F14" s="58"/>
      <c r="G14" s="122">
        <v>1614789</v>
      </c>
      <c r="H14" s="122">
        <v>1614789</v>
      </c>
    </row>
    <row r="15" spans="1:8" x14ac:dyDescent="0.25">
      <c r="A15" s="56"/>
      <c r="B15" s="58"/>
      <c r="C15" s="58"/>
      <c r="D15" s="58" t="s">
        <v>281</v>
      </c>
      <c r="E15" s="58"/>
      <c r="F15" s="58"/>
      <c r="G15" s="122">
        <v>0</v>
      </c>
      <c r="H15" s="122">
        <v>0</v>
      </c>
    </row>
    <row r="16" spans="1:8" x14ac:dyDescent="0.25">
      <c r="A16" s="53" t="s">
        <v>14</v>
      </c>
      <c r="B16" s="54"/>
      <c r="C16" s="54" t="s">
        <v>15</v>
      </c>
      <c r="D16" s="54"/>
      <c r="E16" s="54"/>
      <c r="F16" s="58"/>
      <c r="G16" s="177">
        <f>G17+G20+G23+G32</f>
        <v>9940000</v>
      </c>
      <c r="H16" s="177">
        <f>H17+H20+H23+H32</f>
        <v>11653967</v>
      </c>
    </row>
    <row r="17" spans="1:8" x14ac:dyDescent="0.25">
      <c r="A17" s="56"/>
      <c r="B17" s="54" t="s">
        <v>16</v>
      </c>
      <c r="C17" s="54"/>
      <c r="D17" s="54" t="s">
        <v>17</v>
      </c>
      <c r="E17" s="62"/>
      <c r="F17" s="63"/>
      <c r="G17" s="177">
        <f>G18+G19</f>
        <v>620000</v>
      </c>
      <c r="H17" s="177">
        <f>H18+H19</f>
        <v>770000</v>
      </c>
    </row>
    <row r="18" spans="1:8" x14ac:dyDescent="0.25">
      <c r="A18" s="56"/>
      <c r="B18" s="58"/>
      <c r="C18" s="58" t="s">
        <v>18</v>
      </c>
      <c r="D18" s="58" t="s">
        <v>19</v>
      </c>
      <c r="E18" s="63"/>
      <c r="F18" s="63"/>
      <c r="G18" s="178">
        <v>200000</v>
      </c>
      <c r="H18" s="178">
        <v>200000</v>
      </c>
    </row>
    <row r="19" spans="1:8" x14ac:dyDescent="0.25">
      <c r="A19" s="56"/>
      <c r="B19" s="58"/>
      <c r="C19" s="58" t="s">
        <v>20</v>
      </c>
      <c r="D19" s="58" t="s">
        <v>21</v>
      </c>
      <c r="E19" s="58"/>
      <c r="F19" s="58"/>
      <c r="G19" s="122">
        <v>420000</v>
      </c>
      <c r="H19" s="122">
        <v>570000</v>
      </c>
    </row>
    <row r="20" spans="1:8" x14ac:dyDescent="0.25">
      <c r="A20" s="56"/>
      <c r="B20" s="54" t="s">
        <v>22</v>
      </c>
      <c r="C20" s="54"/>
      <c r="D20" s="54" t="s">
        <v>23</v>
      </c>
      <c r="E20" s="54"/>
      <c r="F20" s="58"/>
      <c r="G20" s="177">
        <f t="shared" ref="G20:H20" si="1">G22+G21</f>
        <v>670000</v>
      </c>
      <c r="H20" s="177">
        <f t="shared" si="1"/>
        <v>670000</v>
      </c>
    </row>
    <row r="21" spans="1:8" x14ac:dyDescent="0.25">
      <c r="A21" s="56"/>
      <c r="B21" s="54"/>
      <c r="C21" s="58" t="s">
        <v>24</v>
      </c>
      <c r="D21" s="58" t="s">
        <v>25</v>
      </c>
      <c r="E21" s="54"/>
      <c r="F21" s="58"/>
      <c r="G21" s="178">
        <v>170000</v>
      </c>
      <c r="H21" s="178">
        <v>170000</v>
      </c>
    </row>
    <row r="22" spans="1:8" x14ac:dyDescent="0.25">
      <c r="A22" s="56"/>
      <c r="B22" s="58"/>
      <c r="C22" s="58" t="s">
        <v>26</v>
      </c>
      <c r="D22" s="58" t="s">
        <v>27</v>
      </c>
      <c r="E22" s="58"/>
      <c r="F22" s="58"/>
      <c r="G22" s="122">
        <v>500000</v>
      </c>
      <c r="H22" s="122">
        <v>500000</v>
      </c>
    </row>
    <row r="23" spans="1:8" x14ac:dyDescent="0.25">
      <c r="A23" s="56"/>
      <c r="B23" s="54" t="s">
        <v>29</v>
      </c>
      <c r="C23" s="54"/>
      <c r="D23" s="54" t="s">
        <v>30</v>
      </c>
      <c r="E23" s="54"/>
      <c r="F23" s="58"/>
      <c r="G23" s="177">
        <f>G24+G29+G31+G30</f>
        <v>6450000</v>
      </c>
      <c r="H23" s="177">
        <f>H24+H29+H31+H30</f>
        <v>7273000</v>
      </c>
    </row>
    <row r="24" spans="1:8" x14ac:dyDescent="0.25">
      <c r="A24" s="56"/>
      <c r="B24" s="58"/>
      <c r="C24" s="58" t="s">
        <v>31</v>
      </c>
      <c r="D24" s="58" t="s">
        <v>32</v>
      </c>
      <c r="E24" s="58"/>
      <c r="F24" s="58"/>
      <c r="G24" s="178">
        <f>SUM(G25:G27)</f>
        <v>2600000</v>
      </c>
      <c r="H24" s="178">
        <f>SUM(H25:H27)</f>
        <v>2635000</v>
      </c>
    </row>
    <row r="25" spans="1:8" x14ac:dyDescent="0.25">
      <c r="A25" s="56"/>
      <c r="B25" s="58"/>
      <c r="C25" s="58"/>
      <c r="D25" s="58"/>
      <c r="E25" s="58" t="s">
        <v>33</v>
      </c>
      <c r="F25" s="58"/>
      <c r="G25" s="122">
        <v>1000000</v>
      </c>
      <c r="H25" s="122">
        <v>1700000</v>
      </c>
    </row>
    <row r="26" spans="1:8" x14ac:dyDescent="0.25">
      <c r="A26" s="56"/>
      <c r="B26" s="58"/>
      <c r="C26" s="58"/>
      <c r="D26" s="58"/>
      <c r="E26" s="58" t="s">
        <v>34</v>
      </c>
      <c r="F26" s="58"/>
      <c r="G26" s="122">
        <v>1500000</v>
      </c>
      <c r="H26" s="122">
        <v>835000</v>
      </c>
    </row>
    <row r="27" spans="1:8" x14ac:dyDescent="0.25">
      <c r="A27" s="56"/>
      <c r="B27" s="58"/>
      <c r="C27" s="58"/>
      <c r="D27" s="58"/>
      <c r="E27" s="58" t="s">
        <v>35</v>
      </c>
      <c r="F27" s="58"/>
      <c r="G27" s="122">
        <v>100000</v>
      </c>
      <c r="H27" s="122">
        <v>100000</v>
      </c>
    </row>
    <row r="28" spans="1:8" x14ac:dyDescent="0.25">
      <c r="A28" s="56"/>
      <c r="B28" s="58"/>
      <c r="C28" s="58" t="s">
        <v>290</v>
      </c>
      <c r="D28" s="58" t="s">
        <v>291</v>
      </c>
      <c r="E28" s="58"/>
      <c r="F28" s="58"/>
      <c r="G28" s="122">
        <v>0</v>
      </c>
      <c r="H28" s="122">
        <v>0</v>
      </c>
    </row>
    <row r="29" spans="1:8" x14ac:dyDescent="0.25">
      <c r="A29" s="56"/>
      <c r="B29" s="58"/>
      <c r="C29" s="58" t="s">
        <v>36</v>
      </c>
      <c r="D29" s="58" t="s">
        <v>37</v>
      </c>
      <c r="E29" s="58"/>
      <c r="F29" s="58"/>
      <c r="G29" s="122">
        <v>250000</v>
      </c>
      <c r="H29" s="122">
        <v>250000</v>
      </c>
    </row>
    <row r="30" spans="1:8" x14ac:dyDescent="0.25">
      <c r="A30" s="64"/>
      <c r="B30" s="65"/>
      <c r="C30" s="65" t="s">
        <v>215</v>
      </c>
      <c r="D30" s="65" t="s">
        <v>260</v>
      </c>
      <c r="E30" s="65"/>
      <c r="F30" s="65"/>
      <c r="G30" s="122">
        <v>1000000</v>
      </c>
      <c r="H30" s="122">
        <v>1000000</v>
      </c>
    </row>
    <row r="31" spans="1:8" x14ac:dyDescent="0.25">
      <c r="A31" s="56"/>
      <c r="B31" s="58"/>
      <c r="C31" s="58" t="s">
        <v>38</v>
      </c>
      <c r="D31" s="58" t="s">
        <v>39</v>
      </c>
      <c r="E31" s="58"/>
      <c r="F31" s="58"/>
      <c r="G31" s="178">
        <v>2600000</v>
      </c>
      <c r="H31" s="178">
        <v>3388000</v>
      </c>
    </row>
    <row r="32" spans="1:8" x14ac:dyDescent="0.25">
      <c r="A32" s="56"/>
      <c r="B32" s="54" t="s">
        <v>41</v>
      </c>
      <c r="C32" s="54"/>
      <c r="D32" s="54" t="s">
        <v>42</v>
      </c>
      <c r="E32" s="54"/>
      <c r="F32" s="58"/>
      <c r="G32" s="177">
        <f>G33+G35+G36</f>
        <v>2200000</v>
      </c>
      <c r="H32" s="177">
        <f>H33+H35+H36+H34</f>
        <v>2940967</v>
      </c>
    </row>
    <row r="33" spans="1:8" x14ac:dyDescent="0.25">
      <c r="A33" s="56"/>
      <c r="B33" s="58"/>
      <c r="C33" s="58" t="s">
        <v>43</v>
      </c>
      <c r="D33" s="58" t="s">
        <v>44</v>
      </c>
      <c r="E33" s="58"/>
      <c r="F33" s="58"/>
      <c r="G33" s="122">
        <v>1000000</v>
      </c>
      <c r="H33" s="122">
        <v>1702760</v>
      </c>
    </row>
    <row r="34" spans="1:8" x14ac:dyDescent="0.25">
      <c r="A34" s="56"/>
      <c r="B34" s="58"/>
      <c r="C34" s="58" t="s">
        <v>445</v>
      </c>
      <c r="D34" s="58" t="s">
        <v>446</v>
      </c>
      <c r="E34" s="58"/>
      <c r="F34" s="58"/>
      <c r="G34" s="122"/>
      <c r="H34" s="122">
        <v>38207</v>
      </c>
    </row>
    <row r="35" spans="1:8" x14ac:dyDescent="0.25">
      <c r="A35" s="56"/>
      <c r="B35" s="58"/>
      <c r="C35" s="58" t="s">
        <v>45</v>
      </c>
      <c r="D35" s="58" t="s">
        <v>46</v>
      </c>
      <c r="E35" s="58"/>
      <c r="F35" s="58"/>
      <c r="G35" s="122">
        <v>200000</v>
      </c>
      <c r="H35" s="122">
        <v>200000</v>
      </c>
    </row>
    <row r="36" spans="1:8" x14ac:dyDescent="0.25">
      <c r="A36" s="56"/>
      <c r="B36" s="58"/>
      <c r="C36" s="58" t="s">
        <v>45</v>
      </c>
      <c r="D36" s="58" t="s">
        <v>47</v>
      </c>
      <c r="E36" s="58"/>
      <c r="F36" s="58"/>
      <c r="G36" s="122">
        <v>1000000</v>
      </c>
      <c r="H36" s="122">
        <v>1000000</v>
      </c>
    </row>
    <row r="37" spans="1:8" x14ac:dyDescent="0.25">
      <c r="A37" s="53" t="s">
        <v>48</v>
      </c>
      <c r="B37" s="54"/>
      <c r="C37" s="54" t="s">
        <v>49</v>
      </c>
      <c r="D37" s="54"/>
      <c r="E37" s="54"/>
      <c r="F37" s="54"/>
      <c r="G37" s="177">
        <f>G40+G44+G57+G39+G38</f>
        <v>26172655</v>
      </c>
      <c r="H37" s="177">
        <f>H40+H44+H57+H39+H38</f>
        <v>52278820</v>
      </c>
    </row>
    <row r="38" spans="1:8" x14ac:dyDescent="0.25">
      <c r="A38" s="53"/>
      <c r="B38" s="54"/>
      <c r="C38" s="58" t="s">
        <v>268</v>
      </c>
      <c r="D38" s="58" t="s">
        <v>269</v>
      </c>
      <c r="E38" s="58"/>
      <c r="F38" s="58"/>
      <c r="G38" s="178">
        <v>1200985</v>
      </c>
      <c r="H38" s="178">
        <v>2105227</v>
      </c>
    </row>
    <row r="39" spans="1:8" x14ac:dyDescent="0.25">
      <c r="A39" s="53"/>
      <c r="B39" s="54"/>
      <c r="C39" s="58" t="s">
        <v>236</v>
      </c>
      <c r="D39" s="58" t="s">
        <v>237</v>
      </c>
      <c r="E39" s="58"/>
      <c r="F39" s="58"/>
      <c r="G39" s="122">
        <v>10701521</v>
      </c>
      <c r="H39" s="122">
        <v>10701521</v>
      </c>
    </row>
    <row r="40" spans="1:8" x14ac:dyDescent="0.25">
      <c r="A40" s="56"/>
      <c r="B40" s="58"/>
      <c r="C40" s="58" t="s">
        <v>50</v>
      </c>
      <c r="D40" s="58" t="s">
        <v>51</v>
      </c>
      <c r="E40" s="58"/>
      <c r="F40" s="58"/>
      <c r="G40" s="178">
        <f>SUM(G41:G43)</f>
        <v>79320</v>
      </c>
      <c r="H40" s="178">
        <f>SUM(H41:H43)</f>
        <v>79320</v>
      </c>
    </row>
    <row r="41" spans="1:8" x14ac:dyDescent="0.25">
      <c r="A41" s="56"/>
      <c r="B41" s="58"/>
      <c r="C41" s="58"/>
      <c r="D41" s="58"/>
      <c r="E41" s="58" t="s">
        <v>52</v>
      </c>
      <c r="F41" s="58"/>
      <c r="G41" s="122">
        <v>19320</v>
      </c>
      <c r="H41" s="122">
        <v>19320</v>
      </c>
    </row>
    <row r="42" spans="1:8" x14ac:dyDescent="0.25">
      <c r="A42" s="56"/>
      <c r="B42" s="58"/>
      <c r="C42" s="58"/>
      <c r="D42" s="58"/>
      <c r="E42" s="58" t="s">
        <v>53</v>
      </c>
      <c r="F42" s="58"/>
      <c r="G42" s="122">
        <v>30000</v>
      </c>
      <c r="H42" s="122">
        <v>30000</v>
      </c>
    </row>
    <row r="43" spans="1:8" x14ac:dyDescent="0.25">
      <c r="A43" s="56"/>
      <c r="B43" s="58"/>
      <c r="C43" s="58"/>
      <c r="D43" s="58"/>
      <c r="E43" s="58" t="s">
        <v>54</v>
      </c>
      <c r="F43" s="58"/>
      <c r="G43" s="122">
        <v>30000</v>
      </c>
      <c r="H43" s="122">
        <v>30000</v>
      </c>
    </row>
    <row r="44" spans="1:8" x14ac:dyDescent="0.25">
      <c r="A44" s="56"/>
      <c r="B44" s="58"/>
      <c r="C44" s="58" t="s">
        <v>55</v>
      </c>
      <c r="D44" s="58" t="s">
        <v>56</v>
      </c>
      <c r="E44" s="58"/>
      <c r="F44" s="58"/>
      <c r="G44" s="178">
        <f>G45+G46+G54+G56</f>
        <v>2945000</v>
      </c>
      <c r="H44" s="178">
        <f>H45+H46+H54+H56</f>
        <v>10212200</v>
      </c>
    </row>
    <row r="45" spans="1:8" x14ac:dyDescent="0.25">
      <c r="A45" s="56"/>
      <c r="B45" s="58"/>
      <c r="C45" s="58"/>
      <c r="D45" s="58"/>
      <c r="E45" s="58" t="s">
        <v>57</v>
      </c>
      <c r="F45" s="58"/>
      <c r="G45" s="122">
        <v>225000</v>
      </c>
      <c r="H45" s="122">
        <v>7092200</v>
      </c>
    </row>
    <row r="46" spans="1:8" x14ac:dyDescent="0.25">
      <c r="A46" s="56"/>
      <c r="B46" s="58"/>
      <c r="C46" s="58"/>
      <c r="D46" s="58"/>
      <c r="E46" s="58" t="s">
        <v>58</v>
      </c>
      <c r="F46" s="57"/>
      <c r="G46" s="178">
        <f>G47+G48+G49+G50+G51+G52+G53+G55</f>
        <v>2020000</v>
      </c>
      <c r="H46" s="178">
        <f>H47+H48+H49+H50+H51+H52+H53+H55</f>
        <v>2420000</v>
      </c>
    </row>
    <row r="47" spans="1:8" x14ac:dyDescent="0.25">
      <c r="A47" s="56"/>
      <c r="B47" s="58"/>
      <c r="C47" s="58"/>
      <c r="D47" s="58"/>
      <c r="E47" s="58" t="s">
        <v>59</v>
      </c>
      <c r="F47" s="58"/>
      <c r="G47" s="122">
        <v>600000</v>
      </c>
      <c r="H47" s="122">
        <v>600000</v>
      </c>
    </row>
    <row r="48" spans="1:8" x14ac:dyDescent="0.25">
      <c r="A48" s="56"/>
      <c r="B48" s="58"/>
      <c r="C48" s="58"/>
      <c r="D48" s="58"/>
      <c r="E48" s="58" t="s">
        <v>60</v>
      </c>
      <c r="F48" s="58"/>
      <c r="G48" s="122">
        <v>400000</v>
      </c>
      <c r="H48" s="122">
        <v>600000</v>
      </c>
    </row>
    <row r="49" spans="1:8" x14ac:dyDescent="0.25">
      <c r="A49" s="56"/>
      <c r="B49" s="58"/>
      <c r="C49" s="58"/>
      <c r="D49" s="58"/>
      <c r="E49" s="58" t="s">
        <v>61</v>
      </c>
      <c r="F49" s="58"/>
      <c r="G49" s="122">
        <v>400000</v>
      </c>
      <c r="H49" s="122">
        <v>500000</v>
      </c>
    </row>
    <row r="50" spans="1:8" x14ac:dyDescent="0.25">
      <c r="A50" s="56"/>
      <c r="B50" s="58"/>
      <c r="C50" s="58"/>
      <c r="D50" s="58"/>
      <c r="E50" s="58" t="s">
        <v>62</v>
      </c>
      <c r="F50" s="58"/>
      <c r="G50" s="122">
        <v>100000</v>
      </c>
      <c r="H50" s="122">
        <v>200000</v>
      </c>
    </row>
    <row r="51" spans="1:8" x14ac:dyDescent="0.25">
      <c r="A51" s="56"/>
      <c r="B51" s="58"/>
      <c r="C51" s="58"/>
      <c r="D51" s="58"/>
      <c r="E51" s="58" t="s">
        <v>63</v>
      </c>
      <c r="F51" s="58"/>
      <c r="G51" s="122">
        <v>60000</v>
      </c>
      <c r="H51" s="122">
        <v>60000</v>
      </c>
    </row>
    <row r="52" spans="1:8" x14ac:dyDescent="0.25">
      <c r="A52" s="56"/>
      <c r="B52" s="58"/>
      <c r="C52" s="58"/>
      <c r="D52" s="58"/>
      <c r="E52" s="58" t="s">
        <v>254</v>
      </c>
      <c r="F52" s="58"/>
      <c r="G52" s="122">
        <v>10000</v>
      </c>
      <c r="H52" s="122">
        <v>10000</v>
      </c>
    </row>
    <row r="53" spans="1:8" x14ac:dyDescent="0.25">
      <c r="A53" s="56"/>
      <c r="B53" s="58"/>
      <c r="C53" s="58"/>
      <c r="D53" s="58"/>
      <c r="E53" s="58" t="s">
        <v>238</v>
      </c>
      <c r="F53" s="58"/>
      <c r="G53" s="122">
        <v>400000</v>
      </c>
      <c r="H53" s="122">
        <v>400000</v>
      </c>
    </row>
    <row r="54" spans="1:8" x14ac:dyDescent="0.25">
      <c r="A54" s="56"/>
      <c r="B54" s="58"/>
      <c r="C54" s="58"/>
      <c r="D54" s="58"/>
      <c r="E54" s="58" t="s">
        <v>239</v>
      </c>
      <c r="F54" s="58"/>
      <c r="G54" s="122">
        <v>300000</v>
      </c>
      <c r="H54" s="122">
        <v>300000</v>
      </c>
    </row>
    <row r="55" spans="1:8" x14ac:dyDescent="0.25">
      <c r="A55" s="56"/>
      <c r="B55" s="58"/>
      <c r="C55" s="58"/>
      <c r="D55" s="58"/>
      <c r="E55" s="58" t="s">
        <v>255</v>
      </c>
      <c r="F55" s="58"/>
      <c r="G55" s="122">
        <v>50000</v>
      </c>
      <c r="H55" s="122">
        <v>50000</v>
      </c>
    </row>
    <row r="56" spans="1:8" x14ac:dyDescent="0.25">
      <c r="A56" s="56"/>
      <c r="B56" s="58"/>
      <c r="C56" s="58"/>
      <c r="D56" s="58"/>
      <c r="E56" s="58" t="s">
        <v>267</v>
      </c>
      <c r="F56" s="58"/>
      <c r="G56" s="122">
        <v>400000</v>
      </c>
      <c r="H56" s="122">
        <v>400000</v>
      </c>
    </row>
    <row r="57" spans="1:8" x14ac:dyDescent="0.25">
      <c r="A57" s="56"/>
      <c r="B57" s="58"/>
      <c r="C57" s="58" t="s">
        <v>64</v>
      </c>
      <c r="D57" s="58" t="s">
        <v>65</v>
      </c>
      <c r="E57" s="58"/>
      <c r="F57" s="58"/>
      <c r="G57" s="120">
        <f t="shared" ref="G57:H57" si="2">G58</f>
        <v>11245829</v>
      </c>
      <c r="H57" s="120">
        <f t="shared" si="2"/>
        <v>29180552</v>
      </c>
    </row>
    <row r="58" spans="1:8" x14ac:dyDescent="0.25">
      <c r="A58" s="56"/>
      <c r="B58" s="58"/>
      <c r="C58" s="58"/>
      <c r="D58" s="58"/>
      <c r="E58" s="58" t="s">
        <v>66</v>
      </c>
      <c r="F58" s="58"/>
      <c r="G58" s="122">
        <v>11245829</v>
      </c>
      <c r="H58" s="122">
        <v>29180552</v>
      </c>
    </row>
    <row r="59" spans="1:8" x14ac:dyDescent="0.25">
      <c r="A59" s="67" t="s">
        <v>67</v>
      </c>
      <c r="B59" s="58"/>
      <c r="C59" s="68" t="s">
        <v>68</v>
      </c>
      <c r="D59" s="58"/>
      <c r="E59" s="58"/>
      <c r="F59" s="58"/>
      <c r="G59" s="177">
        <f>G60+G64+G61+G62</f>
        <v>4613910</v>
      </c>
      <c r="H59" s="177">
        <f>H60+H64+H61+H62+H63</f>
        <v>6357510</v>
      </c>
    </row>
    <row r="60" spans="1:8" x14ac:dyDescent="0.25">
      <c r="A60" s="56"/>
      <c r="B60" s="57"/>
      <c r="C60" s="65" t="s">
        <v>69</v>
      </c>
      <c r="D60" s="69"/>
      <c r="E60" s="58" t="s">
        <v>70</v>
      </c>
      <c r="F60" s="58"/>
      <c r="G60" s="122">
        <v>100000</v>
      </c>
      <c r="H60" s="122">
        <v>100000</v>
      </c>
    </row>
    <row r="61" spans="1:8" x14ac:dyDescent="0.25">
      <c r="A61" s="56"/>
      <c r="B61" s="57"/>
      <c r="C61" s="65" t="s">
        <v>90</v>
      </c>
      <c r="D61" s="69"/>
      <c r="E61" s="58" t="s">
        <v>280</v>
      </c>
      <c r="F61" s="58"/>
      <c r="G61" s="122">
        <v>0</v>
      </c>
      <c r="H61" s="122">
        <v>0</v>
      </c>
    </row>
    <row r="62" spans="1:8" x14ac:dyDescent="0.25">
      <c r="A62" s="56"/>
      <c r="B62" s="57"/>
      <c r="C62" s="65" t="s">
        <v>90</v>
      </c>
      <c r="D62" s="69"/>
      <c r="E62" s="58" t="s">
        <v>277</v>
      </c>
      <c r="F62" s="58"/>
      <c r="G62" s="122">
        <v>3533000</v>
      </c>
      <c r="H62" s="122">
        <v>3533000</v>
      </c>
    </row>
    <row r="63" spans="1:8" x14ac:dyDescent="0.25">
      <c r="A63" s="56"/>
      <c r="B63" s="57"/>
      <c r="C63" s="65" t="s">
        <v>90</v>
      </c>
      <c r="D63" s="69"/>
      <c r="E63" s="58" t="s">
        <v>461</v>
      </c>
      <c r="F63" s="58"/>
      <c r="G63" s="122"/>
      <c r="H63" s="122">
        <v>1372913</v>
      </c>
    </row>
    <row r="64" spans="1:8" x14ac:dyDescent="0.25">
      <c r="A64" s="56"/>
      <c r="B64" s="57"/>
      <c r="C64" s="65" t="s">
        <v>71</v>
      </c>
      <c r="D64" s="69"/>
      <c r="E64" s="58" t="s">
        <v>72</v>
      </c>
      <c r="F64" s="58"/>
      <c r="G64" s="122">
        <v>980910</v>
      </c>
      <c r="H64" s="122">
        <v>1351597</v>
      </c>
    </row>
    <row r="65" spans="1:8" x14ac:dyDescent="0.25">
      <c r="A65" s="67" t="s">
        <v>113</v>
      </c>
      <c r="B65" s="70"/>
      <c r="C65" s="71"/>
      <c r="D65" s="72" t="s">
        <v>114</v>
      </c>
      <c r="E65" s="73"/>
      <c r="F65" s="73"/>
      <c r="G65" s="120">
        <f>G66+G69+G67+G68</f>
        <v>4319000</v>
      </c>
      <c r="H65" s="120">
        <f>H66+H69+H67+H68</f>
        <v>4319000</v>
      </c>
    </row>
    <row r="66" spans="1:8" x14ac:dyDescent="0.25">
      <c r="A66" s="74"/>
      <c r="B66" s="65" t="s">
        <v>278</v>
      </c>
      <c r="C66" s="75"/>
      <c r="D66" s="65" t="s">
        <v>248</v>
      </c>
      <c r="E66" s="65"/>
      <c r="F66" s="65"/>
      <c r="G66" s="122">
        <v>3684000</v>
      </c>
      <c r="H66" s="122">
        <v>3684000</v>
      </c>
    </row>
    <row r="67" spans="1:8" x14ac:dyDescent="0.25">
      <c r="A67" s="74"/>
      <c r="B67" s="65" t="s">
        <v>278</v>
      </c>
      <c r="C67" s="75"/>
      <c r="D67" s="65" t="s">
        <v>279</v>
      </c>
      <c r="E67" s="65"/>
      <c r="F67" s="65"/>
      <c r="G67" s="122">
        <v>0</v>
      </c>
      <c r="H67" s="122">
        <v>0</v>
      </c>
    </row>
    <row r="68" spans="1:8" x14ac:dyDescent="0.25">
      <c r="A68" s="74"/>
      <c r="B68" s="65" t="s">
        <v>278</v>
      </c>
      <c r="C68" s="75"/>
      <c r="D68" s="65" t="s">
        <v>282</v>
      </c>
      <c r="E68" s="65"/>
      <c r="F68" s="65"/>
      <c r="G68" s="122">
        <v>500000</v>
      </c>
      <c r="H68" s="122">
        <v>500000</v>
      </c>
    </row>
    <row r="69" spans="1:8" x14ac:dyDescent="0.25">
      <c r="A69" s="76"/>
      <c r="B69" s="65" t="s">
        <v>246</v>
      </c>
      <c r="C69" s="75"/>
      <c r="D69" s="75" t="s">
        <v>247</v>
      </c>
      <c r="E69" s="65"/>
      <c r="F69" s="65"/>
      <c r="G69" s="122">
        <v>135000</v>
      </c>
      <c r="H69" s="122">
        <v>135000</v>
      </c>
    </row>
    <row r="70" spans="1:8" x14ac:dyDescent="0.25">
      <c r="A70" s="77" t="s">
        <v>78</v>
      </c>
      <c r="B70" s="78"/>
      <c r="C70" s="78"/>
      <c r="D70" s="78"/>
      <c r="E70" s="78"/>
      <c r="F70" s="79"/>
      <c r="G70" s="179">
        <f>G75+G88+G74+G71</f>
        <v>1630000</v>
      </c>
      <c r="H70" s="179">
        <f>H75+H88+H74+H71</f>
        <v>1630000</v>
      </c>
    </row>
    <row r="71" spans="1:8" x14ac:dyDescent="0.25">
      <c r="A71" s="53" t="s">
        <v>5</v>
      </c>
      <c r="B71" s="54"/>
      <c r="C71" s="54" t="s">
        <v>6</v>
      </c>
      <c r="D71" s="58"/>
      <c r="E71" s="58"/>
      <c r="F71" s="55"/>
      <c r="G71" s="177">
        <v>0</v>
      </c>
      <c r="H71" s="177">
        <v>0</v>
      </c>
    </row>
    <row r="72" spans="1:8" x14ac:dyDescent="0.25">
      <c r="A72" s="53"/>
      <c r="B72" s="54" t="s">
        <v>7</v>
      </c>
      <c r="C72" s="218"/>
      <c r="D72" s="218" t="s">
        <v>8</v>
      </c>
      <c r="E72" s="218"/>
      <c r="F72" s="55"/>
      <c r="G72" s="177">
        <v>0</v>
      </c>
      <c r="H72" s="177">
        <v>0</v>
      </c>
    </row>
    <row r="73" spans="1:8" x14ac:dyDescent="0.25">
      <c r="A73" s="53"/>
      <c r="B73" s="58"/>
      <c r="C73" s="65" t="s">
        <v>258</v>
      </c>
      <c r="D73" s="65" t="s">
        <v>276</v>
      </c>
      <c r="E73" s="220"/>
      <c r="F73" s="55"/>
      <c r="G73" s="178">
        <v>0</v>
      </c>
      <c r="H73" s="178">
        <v>0</v>
      </c>
    </row>
    <row r="74" spans="1:8" x14ac:dyDescent="0.25">
      <c r="A74" s="53" t="s">
        <v>11</v>
      </c>
      <c r="B74" s="58"/>
      <c r="C74" s="218" t="s">
        <v>13</v>
      </c>
      <c r="D74" s="218"/>
      <c r="E74" s="218"/>
      <c r="F74" s="102"/>
      <c r="G74" s="177">
        <v>0</v>
      </c>
      <c r="H74" s="177">
        <v>0</v>
      </c>
    </row>
    <row r="75" spans="1:8" x14ac:dyDescent="0.25">
      <c r="A75" s="53" t="s">
        <v>14</v>
      </c>
      <c r="B75" s="54"/>
      <c r="C75" s="54" t="s">
        <v>15</v>
      </c>
      <c r="D75" s="54"/>
      <c r="E75" s="54"/>
      <c r="F75" s="58"/>
      <c r="G75" s="177">
        <f>G79+G86+G76</f>
        <v>1630000</v>
      </c>
      <c r="H75" s="177">
        <f>H79+H86+H76</f>
        <v>1630000</v>
      </c>
    </row>
    <row r="76" spans="1:8" x14ac:dyDescent="0.25">
      <c r="A76" s="53"/>
      <c r="B76" s="54" t="s">
        <v>16</v>
      </c>
      <c r="C76" s="54"/>
      <c r="D76" s="54" t="s">
        <v>17</v>
      </c>
      <c r="E76" s="62"/>
      <c r="F76" s="58"/>
      <c r="G76" s="177">
        <f>G77+G78</f>
        <v>70000</v>
      </c>
      <c r="H76" s="177">
        <f>H77+H78</f>
        <v>70000</v>
      </c>
    </row>
    <row r="77" spans="1:8" x14ac:dyDescent="0.25">
      <c r="A77" s="53"/>
      <c r="B77" s="54"/>
      <c r="C77" s="58" t="s">
        <v>18</v>
      </c>
      <c r="D77" s="58" t="s">
        <v>19</v>
      </c>
      <c r="E77" s="62"/>
      <c r="F77" s="58"/>
      <c r="G77" s="178">
        <v>30000</v>
      </c>
      <c r="H77" s="178">
        <v>30000</v>
      </c>
    </row>
    <row r="78" spans="1:8" x14ac:dyDescent="0.25">
      <c r="A78" s="53"/>
      <c r="B78" s="58"/>
      <c r="C78" s="58" t="s">
        <v>20</v>
      </c>
      <c r="D78" s="58" t="s">
        <v>21</v>
      </c>
      <c r="E78" s="58"/>
      <c r="F78" s="58"/>
      <c r="G78" s="178">
        <v>40000</v>
      </c>
      <c r="H78" s="178">
        <v>40000</v>
      </c>
    </row>
    <row r="79" spans="1:8" x14ac:dyDescent="0.25">
      <c r="A79" s="56"/>
      <c r="B79" s="54" t="s">
        <v>29</v>
      </c>
      <c r="C79" s="54"/>
      <c r="D79" s="54" t="s">
        <v>30</v>
      </c>
      <c r="E79" s="54"/>
      <c r="F79" s="58"/>
      <c r="G79" s="177">
        <f>G80+G83+G84</f>
        <v>1260000</v>
      </c>
      <c r="H79" s="177">
        <f>H80+H83+H84</f>
        <v>1260000</v>
      </c>
    </row>
    <row r="80" spans="1:8" x14ac:dyDescent="0.25">
      <c r="A80" s="56"/>
      <c r="B80" s="58"/>
      <c r="C80" s="58" t="s">
        <v>31</v>
      </c>
      <c r="D80" s="58" t="s">
        <v>32</v>
      </c>
      <c r="E80" s="58"/>
      <c r="F80" s="58"/>
      <c r="G80" s="178">
        <f>G81+G82</f>
        <v>60000</v>
      </c>
      <c r="H80" s="178">
        <f>H81+H82</f>
        <v>60000</v>
      </c>
    </row>
    <row r="81" spans="1:8" x14ac:dyDescent="0.25">
      <c r="A81" s="56"/>
      <c r="B81" s="58"/>
      <c r="C81" s="58"/>
      <c r="D81" s="58"/>
      <c r="E81" s="58" t="s">
        <v>33</v>
      </c>
      <c r="F81" s="58"/>
      <c r="G81" s="122">
        <v>30000</v>
      </c>
      <c r="H81" s="122">
        <v>30000</v>
      </c>
    </row>
    <row r="82" spans="1:8" x14ac:dyDescent="0.25">
      <c r="A82" s="56"/>
      <c r="B82" s="58"/>
      <c r="C82" s="58"/>
      <c r="D82" s="58"/>
      <c r="E82" s="58" t="s">
        <v>35</v>
      </c>
      <c r="F82" s="58"/>
      <c r="G82" s="122">
        <v>30000</v>
      </c>
      <c r="H82" s="122">
        <v>30000</v>
      </c>
    </row>
    <row r="83" spans="1:8" x14ac:dyDescent="0.25">
      <c r="A83" s="56"/>
      <c r="B83" s="58"/>
      <c r="C83" s="58" t="s">
        <v>36</v>
      </c>
      <c r="D83" s="58" t="s">
        <v>37</v>
      </c>
      <c r="E83" s="58"/>
      <c r="F83" s="58"/>
      <c r="G83" s="122">
        <v>200000</v>
      </c>
      <c r="H83" s="122">
        <v>200000</v>
      </c>
    </row>
    <row r="84" spans="1:8" x14ac:dyDescent="0.25">
      <c r="A84" s="56"/>
      <c r="B84" s="58"/>
      <c r="C84" s="58" t="s">
        <v>38</v>
      </c>
      <c r="D84" s="58" t="s">
        <v>39</v>
      </c>
      <c r="E84" s="58"/>
      <c r="F84" s="58"/>
      <c r="G84" s="178">
        <f>SUM(G85:G85)</f>
        <v>1000000</v>
      </c>
      <c r="H84" s="178">
        <f>SUM(H85:H85)</f>
        <v>1000000</v>
      </c>
    </row>
    <row r="85" spans="1:8" x14ac:dyDescent="0.25">
      <c r="A85" s="56"/>
      <c r="B85" s="58"/>
      <c r="C85" s="58"/>
      <c r="D85" s="58"/>
      <c r="E85" s="58" t="s">
        <v>79</v>
      </c>
      <c r="F85" s="58"/>
      <c r="G85" s="122">
        <v>1000000</v>
      </c>
      <c r="H85" s="122">
        <v>1000000</v>
      </c>
    </row>
    <row r="86" spans="1:8" x14ac:dyDescent="0.25">
      <c r="A86" s="56"/>
      <c r="B86" s="54" t="s">
        <v>41</v>
      </c>
      <c r="C86" s="54"/>
      <c r="D86" s="54" t="s">
        <v>42</v>
      </c>
      <c r="E86" s="54"/>
      <c r="F86" s="58"/>
      <c r="G86" s="177">
        <f>G87</f>
        <v>300000</v>
      </c>
      <c r="H86" s="177">
        <f>H87</f>
        <v>300000</v>
      </c>
    </row>
    <row r="87" spans="1:8" x14ac:dyDescent="0.25">
      <c r="A87" s="56"/>
      <c r="B87" s="58"/>
      <c r="C87" s="73" t="s">
        <v>43</v>
      </c>
      <c r="D87" s="73" t="s">
        <v>44</v>
      </c>
      <c r="E87" s="73"/>
      <c r="F87" s="73"/>
      <c r="G87" s="122">
        <v>300000</v>
      </c>
      <c r="H87" s="122">
        <v>300000</v>
      </c>
    </row>
    <row r="88" spans="1:8" x14ac:dyDescent="0.25">
      <c r="A88" s="67" t="s">
        <v>67</v>
      </c>
      <c r="B88" s="58"/>
      <c r="C88" s="68" t="s">
        <v>68</v>
      </c>
      <c r="D88" s="58"/>
      <c r="E88" s="58"/>
      <c r="F88" s="168"/>
      <c r="G88" s="120">
        <f>G89+G90</f>
        <v>0</v>
      </c>
      <c r="H88" s="120">
        <f>H89+H90</f>
        <v>0</v>
      </c>
    </row>
    <row r="89" spans="1:8" x14ac:dyDescent="0.25">
      <c r="A89" s="56"/>
      <c r="B89" s="57"/>
      <c r="C89" s="65" t="s">
        <v>69</v>
      </c>
      <c r="D89" s="69"/>
      <c r="E89" s="58" t="s">
        <v>270</v>
      </c>
      <c r="F89" s="168"/>
      <c r="G89" s="122">
        <v>0</v>
      </c>
      <c r="H89" s="122">
        <v>0</v>
      </c>
    </row>
    <row r="90" spans="1:8" x14ac:dyDescent="0.25">
      <c r="A90" s="56"/>
      <c r="B90" s="57"/>
      <c r="C90" s="65" t="s">
        <v>71</v>
      </c>
      <c r="D90" s="69"/>
      <c r="E90" s="58" t="s">
        <v>72</v>
      </c>
      <c r="F90" s="168"/>
      <c r="G90" s="122">
        <v>0</v>
      </c>
      <c r="H90" s="122">
        <v>0</v>
      </c>
    </row>
    <row r="91" spans="1:8" x14ac:dyDescent="0.25">
      <c r="A91" s="80" t="s">
        <v>228</v>
      </c>
      <c r="B91" s="81"/>
      <c r="C91" s="81"/>
      <c r="D91" s="81"/>
      <c r="E91" s="82"/>
      <c r="F91" s="83"/>
      <c r="G91" s="180">
        <f>G92</f>
        <v>3385699</v>
      </c>
      <c r="H91" s="180">
        <f>H92</f>
        <v>3394375</v>
      </c>
    </row>
    <row r="92" spans="1:8" x14ac:dyDescent="0.25">
      <c r="A92" s="53" t="s">
        <v>73</v>
      </c>
      <c r="B92" s="58"/>
      <c r="C92" s="84" t="s">
        <v>74</v>
      </c>
      <c r="D92" s="54"/>
      <c r="E92" s="54"/>
      <c r="F92" s="54"/>
      <c r="G92" s="177">
        <f>G93+G94</f>
        <v>3385699</v>
      </c>
      <c r="H92" s="177">
        <f>H93+H94</f>
        <v>3394375</v>
      </c>
    </row>
    <row r="93" spans="1:8" x14ac:dyDescent="0.25">
      <c r="A93" s="53"/>
      <c r="B93" s="58"/>
      <c r="C93" s="54" t="s">
        <v>75</v>
      </c>
      <c r="D93" s="54"/>
      <c r="E93" s="58" t="s">
        <v>76</v>
      </c>
      <c r="F93" s="54"/>
      <c r="G93" s="122">
        <v>3385699</v>
      </c>
      <c r="H93" s="122">
        <v>3385699</v>
      </c>
    </row>
    <row r="94" spans="1:8" x14ac:dyDescent="0.25">
      <c r="A94" s="53"/>
      <c r="B94" s="58"/>
      <c r="C94" s="54"/>
      <c r="D94" s="54"/>
      <c r="E94" s="58" t="s">
        <v>77</v>
      </c>
      <c r="F94" s="54"/>
      <c r="G94" s="122">
        <v>0</v>
      </c>
      <c r="H94" s="122">
        <v>8676</v>
      </c>
    </row>
    <row r="95" spans="1:8" x14ac:dyDescent="0.25">
      <c r="A95" s="486" t="s">
        <v>133</v>
      </c>
      <c r="B95" s="487"/>
      <c r="C95" s="487"/>
      <c r="D95" s="487"/>
      <c r="E95" s="487"/>
      <c r="F95" s="488"/>
      <c r="G95" s="180">
        <f>G96</f>
        <v>74031451</v>
      </c>
      <c r="H95" s="180">
        <f>H96</f>
        <v>77656791</v>
      </c>
    </row>
    <row r="96" spans="1:8" x14ac:dyDescent="0.25">
      <c r="A96" s="85" t="s">
        <v>48</v>
      </c>
      <c r="B96" s="86"/>
      <c r="C96" s="87" t="s">
        <v>134</v>
      </c>
      <c r="D96" s="87"/>
      <c r="E96" s="86"/>
      <c r="F96" s="87"/>
      <c r="G96" s="120">
        <f t="shared" ref="G96" si="3">G97+G99+G100+G101+G98+G102</f>
        <v>74031451</v>
      </c>
      <c r="H96" s="120">
        <f>H97+H99+H100+H101+H98+H102</f>
        <v>77656791</v>
      </c>
    </row>
    <row r="97" spans="1:8" x14ac:dyDescent="0.25">
      <c r="A97" s="85"/>
      <c r="B97" s="86"/>
      <c r="C97" s="86" t="s">
        <v>50</v>
      </c>
      <c r="D97" s="86" t="s">
        <v>135</v>
      </c>
      <c r="E97" s="86"/>
      <c r="F97" s="86"/>
      <c r="G97" s="122">
        <v>23103000</v>
      </c>
      <c r="H97" s="122">
        <v>23103000</v>
      </c>
    </row>
    <row r="98" spans="1:8" x14ac:dyDescent="0.25">
      <c r="A98" s="85"/>
      <c r="B98" s="86"/>
      <c r="C98" s="86"/>
      <c r="D98" s="86" t="s">
        <v>256</v>
      </c>
      <c r="E98" s="86"/>
      <c r="F98" s="86"/>
      <c r="G98" s="122">
        <v>600000</v>
      </c>
      <c r="H98" s="122">
        <v>600000</v>
      </c>
    </row>
    <row r="99" spans="1:8" x14ac:dyDescent="0.25">
      <c r="A99" s="85"/>
      <c r="B99" s="86"/>
      <c r="C99" s="87"/>
      <c r="D99" s="86" t="s">
        <v>136</v>
      </c>
      <c r="E99" s="86"/>
      <c r="F99" s="87"/>
      <c r="G99" s="122">
        <v>3000000</v>
      </c>
      <c r="H99" s="122">
        <v>6625340</v>
      </c>
    </row>
    <row r="100" spans="1:8" x14ac:dyDescent="0.25">
      <c r="A100" s="56"/>
      <c r="B100" s="58"/>
      <c r="C100" s="58"/>
      <c r="D100" s="86" t="s">
        <v>137</v>
      </c>
      <c r="E100" s="58"/>
      <c r="F100" s="58"/>
      <c r="G100" s="122">
        <v>45756451</v>
      </c>
      <c r="H100" s="122">
        <v>45756451</v>
      </c>
    </row>
    <row r="101" spans="1:8" x14ac:dyDescent="0.25">
      <c r="A101" s="56"/>
      <c r="B101" s="58"/>
      <c r="C101" s="88"/>
      <c r="D101" s="89" t="s">
        <v>243</v>
      </c>
      <c r="E101" s="88"/>
      <c r="F101" s="88"/>
      <c r="G101" s="122">
        <v>60000</v>
      </c>
      <c r="H101" s="122">
        <v>60000</v>
      </c>
    </row>
    <row r="102" spans="1:8" x14ac:dyDescent="0.25">
      <c r="A102" s="56"/>
      <c r="B102" s="58"/>
      <c r="C102" s="88"/>
      <c r="D102" s="89" t="s">
        <v>259</v>
      </c>
      <c r="E102" s="88"/>
      <c r="F102" s="88"/>
      <c r="G102" s="122">
        <v>1512000</v>
      </c>
      <c r="H102" s="122">
        <v>1512000</v>
      </c>
    </row>
    <row r="103" spans="1:8" x14ac:dyDescent="0.25">
      <c r="A103" s="77" t="s">
        <v>80</v>
      </c>
      <c r="B103" s="90"/>
      <c r="C103" s="91"/>
      <c r="D103" s="92"/>
      <c r="E103" s="91"/>
      <c r="F103" s="93">
        <v>2</v>
      </c>
      <c r="G103" s="179">
        <f t="shared" ref="G103:H103" si="4">G104+G108+G110</f>
        <v>3241460</v>
      </c>
      <c r="H103" s="179">
        <f t="shared" si="4"/>
        <v>3241460</v>
      </c>
    </row>
    <row r="104" spans="1:8" x14ac:dyDescent="0.25">
      <c r="A104" s="53" t="s">
        <v>5</v>
      </c>
      <c r="B104" s="54"/>
      <c r="C104" s="54" t="s">
        <v>6</v>
      </c>
      <c r="D104" s="54"/>
      <c r="E104" s="54"/>
      <c r="F104" s="58"/>
      <c r="G104" s="177">
        <f>G105</f>
        <v>2984000</v>
      </c>
      <c r="H104" s="177">
        <f>H105</f>
        <v>2984000</v>
      </c>
    </row>
    <row r="105" spans="1:8" x14ac:dyDescent="0.25">
      <c r="A105" s="56"/>
      <c r="B105" s="58" t="s">
        <v>81</v>
      </c>
      <c r="C105" s="58"/>
      <c r="D105" s="58" t="s">
        <v>82</v>
      </c>
      <c r="E105" s="58"/>
      <c r="F105" s="57"/>
      <c r="G105" s="178">
        <f t="shared" ref="G105:H105" si="5">G106+G107</f>
        <v>2984000</v>
      </c>
      <c r="H105" s="178">
        <f t="shared" si="5"/>
        <v>2984000</v>
      </c>
    </row>
    <row r="106" spans="1:8" x14ac:dyDescent="0.25">
      <c r="A106" s="94"/>
      <c r="B106" s="58"/>
      <c r="C106" s="58" t="s">
        <v>83</v>
      </c>
      <c r="D106" s="58" t="s">
        <v>84</v>
      </c>
      <c r="E106" s="58"/>
      <c r="F106" s="63"/>
      <c r="G106" s="181">
        <v>2752000</v>
      </c>
      <c r="H106" s="181">
        <v>2752000</v>
      </c>
    </row>
    <row r="107" spans="1:8" x14ac:dyDescent="0.25">
      <c r="A107" s="94"/>
      <c r="B107" s="58"/>
      <c r="C107" s="58" t="s">
        <v>85</v>
      </c>
      <c r="D107" s="58" t="s">
        <v>86</v>
      </c>
      <c r="E107" s="58"/>
      <c r="F107" s="63"/>
      <c r="G107" s="181">
        <v>232000</v>
      </c>
      <c r="H107" s="181">
        <v>232000</v>
      </c>
    </row>
    <row r="108" spans="1:8" x14ac:dyDescent="0.25">
      <c r="A108" s="53" t="s">
        <v>11</v>
      </c>
      <c r="B108" s="54"/>
      <c r="C108" s="54" t="s">
        <v>12</v>
      </c>
      <c r="D108" s="59"/>
      <c r="E108" s="59"/>
      <c r="F108" s="60"/>
      <c r="G108" s="177">
        <f>G109</f>
        <v>193960</v>
      </c>
      <c r="H108" s="177">
        <f>H109</f>
        <v>193960</v>
      </c>
    </row>
    <row r="109" spans="1:8" x14ac:dyDescent="0.25">
      <c r="A109" s="56"/>
      <c r="B109" s="58"/>
      <c r="C109" s="58"/>
      <c r="D109" s="58" t="s">
        <v>13</v>
      </c>
      <c r="E109" s="58"/>
      <c r="F109" s="58"/>
      <c r="G109" s="122">
        <v>193960</v>
      </c>
      <c r="H109" s="122">
        <v>193960</v>
      </c>
    </row>
    <row r="110" spans="1:8" x14ac:dyDescent="0.25">
      <c r="A110" s="53" t="s">
        <v>14</v>
      </c>
      <c r="B110" s="54"/>
      <c r="C110" s="54" t="s">
        <v>15</v>
      </c>
      <c r="D110" s="54"/>
      <c r="E110" s="58"/>
      <c r="F110" s="58"/>
      <c r="G110" s="120">
        <f t="shared" ref="G110:H110" si="6">G111+G113</f>
        <v>63500</v>
      </c>
      <c r="H110" s="120">
        <f t="shared" si="6"/>
        <v>63500</v>
      </c>
    </row>
    <row r="111" spans="1:8" x14ac:dyDescent="0.25">
      <c r="A111" s="56"/>
      <c r="B111" s="54" t="s">
        <v>16</v>
      </c>
      <c r="C111" s="54"/>
      <c r="D111" s="54" t="s">
        <v>17</v>
      </c>
      <c r="E111" s="62"/>
      <c r="F111" s="58"/>
      <c r="G111" s="120">
        <f t="shared" ref="G111:H111" si="7">G112</f>
        <v>50000</v>
      </c>
      <c r="H111" s="120">
        <f t="shared" si="7"/>
        <v>50000</v>
      </c>
    </row>
    <row r="112" spans="1:8" x14ac:dyDescent="0.25">
      <c r="A112" s="56"/>
      <c r="B112" s="54"/>
      <c r="C112" s="58" t="s">
        <v>20</v>
      </c>
      <c r="D112" s="58" t="s">
        <v>21</v>
      </c>
      <c r="E112" s="62"/>
      <c r="F112" s="58"/>
      <c r="G112" s="122">
        <v>50000</v>
      </c>
      <c r="H112" s="122">
        <v>50000</v>
      </c>
    </row>
    <row r="113" spans="1:8" x14ac:dyDescent="0.25">
      <c r="A113" s="56"/>
      <c r="B113" s="95" t="s">
        <v>41</v>
      </c>
      <c r="C113" s="96"/>
      <c r="D113" s="97" t="s">
        <v>42</v>
      </c>
      <c r="E113" s="54"/>
      <c r="F113" s="58"/>
      <c r="G113" s="120">
        <f t="shared" ref="G113:H113" si="8">G114</f>
        <v>13500</v>
      </c>
      <c r="H113" s="120">
        <f t="shared" si="8"/>
        <v>13500</v>
      </c>
    </row>
    <row r="114" spans="1:8" x14ac:dyDescent="0.25">
      <c r="A114" s="56"/>
      <c r="B114" s="70"/>
      <c r="C114" s="169" t="s">
        <v>43</v>
      </c>
      <c r="D114" s="170" t="s">
        <v>44</v>
      </c>
      <c r="E114" s="73"/>
      <c r="F114" s="58"/>
      <c r="G114" s="122">
        <v>13500</v>
      </c>
      <c r="H114" s="122">
        <v>13500</v>
      </c>
    </row>
    <row r="115" spans="1:8" x14ac:dyDescent="0.25">
      <c r="A115" s="77" t="s">
        <v>87</v>
      </c>
      <c r="B115" s="78"/>
      <c r="C115" s="78"/>
      <c r="D115" s="78"/>
      <c r="E115" s="78"/>
      <c r="F115" s="78"/>
      <c r="G115" s="179">
        <f>G116+G124</f>
        <v>4850000</v>
      </c>
      <c r="H115" s="179">
        <f>H116+H124</f>
        <v>4850000</v>
      </c>
    </row>
    <row r="116" spans="1:8" x14ac:dyDescent="0.25">
      <c r="A116" s="53" t="s">
        <v>14</v>
      </c>
      <c r="B116" s="54"/>
      <c r="C116" s="54" t="s">
        <v>15</v>
      </c>
      <c r="D116" s="54"/>
      <c r="E116" s="54"/>
      <c r="F116" s="58"/>
      <c r="G116" s="177">
        <f>G119+G122+G117</f>
        <v>1250000</v>
      </c>
      <c r="H116" s="177">
        <f>H119+H122+H117</f>
        <v>1250000</v>
      </c>
    </row>
    <row r="117" spans="1:8" x14ac:dyDescent="0.25">
      <c r="A117" s="53"/>
      <c r="B117" s="54" t="s">
        <v>16</v>
      </c>
      <c r="C117" s="54"/>
      <c r="D117" s="54" t="s">
        <v>17</v>
      </c>
      <c r="E117" s="62"/>
      <c r="F117" s="58"/>
      <c r="G117" s="177">
        <f t="shared" ref="G117:H117" si="9">G118</f>
        <v>200000</v>
      </c>
      <c r="H117" s="177">
        <f t="shared" si="9"/>
        <v>200000</v>
      </c>
    </row>
    <row r="118" spans="1:8" x14ac:dyDescent="0.25">
      <c r="A118" s="53"/>
      <c r="B118" s="58"/>
      <c r="C118" s="58" t="s">
        <v>20</v>
      </c>
      <c r="D118" s="58" t="s">
        <v>21</v>
      </c>
      <c r="E118" s="58"/>
      <c r="F118" s="58"/>
      <c r="G118" s="177">
        <v>200000</v>
      </c>
      <c r="H118" s="177">
        <v>200000</v>
      </c>
    </row>
    <row r="119" spans="1:8" x14ac:dyDescent="0.25">
      <c r="A119" s="56"/>
      <c r="B119" s="54" t="s">
        <v>29</v>
      </c>
      <c r="C119" s="54"/>
      <c r="D119" s="54" t="s">
        <v>30</v>
      </c>
      <c r="E119" s="54"/>
      <c r="F119" s="54"/>
      <c r="G119" s="177">
        <f>G120+G121</f>
        <v>800000</v>
      </c>
      <c r="H119" s="177">
        <f>H120+H121</f>
        <v>800000</v>
      </c>
    </row>
    <row r="120" spans="1:8" x14ac:dyDescent="0.25">
      <c r="A120" s="56"/>
      <c r="B120" s="58"/>
      <c r="C120" s="58" t="s">
        <v>36</v>
      </c>
      <c r="D120" s="58" t="s">
        <v>37</v>
      </c>
      <c r="E120" s="58"/>
      <c r="F120" s="63"/>
      <c r="G120" s="122">
        <v>400000</v>
      </c>
      <c r="H120" s="122">
        <v>400000</v>
      </c>
    </row>
    <row r="121" spans="1:8" x14ac:dyDescent="0.25">
      <c r="A121" s="56"/>
      <c r="B121" s="58"/>
      <c r="C121" s="58" t="s">
        <v>38</v>
      </c>
      <c r="D121" s="58" t="s">
        <v>88</v>
      </c>
      <c r="E121" s="58"/>
      <c r="F121" s="63"/>
      <c r="G121" s="122">
        <v>400000</v>
      </c>
      <c r="H121" s="122">
        <v>400000</v>
      </c>
    </row>
    <row r="122" spans="1:8" x14ac:dyDescent="0.25">
      <c r="A122" s="56"/>
      <c r="B122" s="95" t="s">
        <v>41</v>
      </c>
      <c r="C122" s="96"/>
      <c r="D122" s="97" t="s">
        <v>42</v>
      </c>
      <c r="E122" s="54"/>
      <c r="F122" s="62"/>
      <c r="G122" s="177">
        <f>G123</f>
        <v>250000</v>
      </c>
      <c r="H122" s="177">
        <f>H123</f>
        <v>250000</v>
      </c>
    </row>
    <row r="123" spans="1:8" x14ac:dyDescent="0.25">
      <c r="A123" s="56"/>
      <c r="B123" s="70"/>
      <c r="C123" s="169" t="s">
        <v>43</v>
      </c>
      <c r="D123" s="170" t="s">
        <v>44</v>
      </c>
      <c r="E123" s="73"/>
      <c r="F123" s="171"/>
      <c r="G123" s="122">
        <v>250000</v>
      </c>
      <c r="H123" s="122">
        <v>250000</v>
      </c>
    </row>
    <row r="124" spans="1:8" x14ac:dyDescent="0.25">
      <c r="A124" s="74" t="s">
        <v>113</v>
      </c>
      <c r="B124" s="65"/>
      <c r="C124" s="75"/>
      <c r="D124" s="96" t="s">
        <v>114</v>
      </c>
      <c r="E124" s="65"/>
      <c r="F124" s="65"/>
      <c r="G124" s="120">
        <f>G128+G125+G126+G127</f>
        <v>3600000</v>
      </c>
      <c r="H124" s="120">
        <f>H128+H125+H126+H127</f>
        <v>3600000</v>
      </c>
    </row>
    <row r="125" spans="1:8" x14ac:dyDescent="0.25">
      <c r="A125" s="74"/>
      <c r="B125" s="65" t="s">
        <v>245</v>
      </c>
      <c r="C125" s="75"/>
      <c r="D125" s="65" t="s">
        <v>275</v>
      </c>
      <c r="E125" s="65"/>
      <c r="F125" s="65"/>
      <c r="G125" s="122">
        <v>600000</v>
      </c>
      <c r="H125" s="122">
        <v>600000</v>
      </c>
    </row>
    <row r="126" spans="1:8" x14ac:dyDescent="0.25">
      <c r="A126" s="74"/>
      <c r="B126" s="65" t="s">
        <v>245</v>
      </c>
      <c r="C126" s="75"/>
      <c r="D126" s="65" t="s">
        <v>274</v>
      </c>
      <c r="E126" s="65"/>
      <c r="F126" s="65"/>
      <c r="G126" s="122">
        <v>1000000</v>
      </c>
      <c r="H126" s="122">
        <v>1000000</v>
      </c>
    </row>
    <row r="127" spans="1:8" x14ac:dyDescent="0.25">
      <c r="A127" s="74"/>
      <c r="B127" s="65" t="s">
        <v>245</v>
      </c>
      <c r="C127" s="75"/>
      <c r="D127" s="65" t="s">
        <v>283</v>
      </c>
      <c r="E127" s="65"/>
      <c r="F127" s="65"/>
      <c r="G127" s="122">
        <v>2000000</v>
      </c>
      <c r="H127" s="122">
        <v>2000000</v>
      </c>
    </row>
    <row r="128" spans="1:8" x14ac:dyDescent="0.25">
      <c r="A128" s="76"/>
      <c r="B128" s="65" t="s">
        <v>246</v>
      </c>
      <c r="C128" s="75"/>
      <c r="D128" s="75" t="s">
        <v>247</v>
      </c>
      <c r="E128" s="65"/>
      <c r="F128" s="65"/>
      <c r="G128" s="122">
        <v>0</v>
      </c>
      <c r="H128" s="122">
        <v>0</v>
      </c>
    </row>
    <row r="129" spans="1:8" x14ac:dyDescent="0.25">
      <c r="A129" s="77" t="s">
        <v>89</v>
      </c>
      <c r="B129" s="90"/>
      <c r="C129" s="90"/>
      <c r="D129" s="90"/>
      <c r="E129" s="90"/>
      <c r="F129" s="90"/>
      <c r="G129" s="182">
        <f t="shared" ref="G129:H129" si="10">G130</f>
        <v>127000</v>
      </c>
      <c r="H129" s="182">
        <f t="shared" si="10"/>
        <v>127000</v>
      </c>
    </row>
    <row r="130" spans="1:8" x14ac:dyDescent="0.25">
      <c r="A130" s="53" t="s">
        <v>14</v>
      </c>
      <c r="B130" s="54"/>
      <c r="C130" s="54" t="s">
        <v>15</v>
      </c>
      <c r="D130" s="54"/>
      <c r="E130" s="54"/>
      <c r="F130" s="63"/>
      <c r="G130" s="177">
        <f>G131+G133</f>
        <v>127000</v>
      </c>
      <c r="H130" s="177">
        <f>H131+H133</f>
        <v>127000</v>
      </c>
    </row>
    <row r="131" spans="1:8" x14ac:dyDescent="0.25">
      <c r="A131" s="56"/>
      <c r="B131" s="54" t="s">
        <v>38</v>
      </c>
      <c r="C131" s="54" t="s">
        <v>39</v>
      </c>
      <c r="D131" s="54"/>
      <c r="E131" s="54"/>
      <c r="F131" s="98"/>
      <c r="G131" s="177">
        <f>G132</f>
        <v>100000</v>
      </c>
      <c r="H131" s="177">
        <f>H132</f>
        <v>100000</v>
      </c>
    </row>
    <row r="132" spans="1:8" x14ac:dyDescent="0.25">
      <c r="A132" s="56"/>
      <c r="B132" s="58"/>
      <c r="C132" s="58"/>
      <c r="D132" s="58" t="s">
        <v>40</v>
      </c>
      <c r="E132" s="58"/>
      <c r="F132" s="98"/>
      <c r="G132" s="122">
        <v>100000</v>
      </c>
      <c r="H132" s="122">
        <v>100000</v>
      </c>
    </row>
    <row r="133" spans="1:8" x14ac:dyDescent="0.25">
      <c r="A133" s="56"/>
      <c r="B133" s="54" t="s">
        <v>41</v>
      </c>
      <c r="C133" s="54"/>
      <c r="D133" s="54" t="s">
        <v>42</v>
      </c>
      <c r="E133" s="54"/>
      <c r="F133" s="58"/>
      <c r="G133" s="177">
        <f>G134</f>
        <v>27000</v>
      </c>
      <c r="H133" s="177">
        <f>H134</f>
        <v>27000</v>
      </c>
    </row>
    <row r="134" spans="1:8" x14ac:dyDescent="0.25">
      <c r="A134" s="56"/>
      <c r="B134" s="58"/>
      <c r="C134" s="58" t="s">
        <v>43</v>
      </c>
      <c r="D134" s="58" t="s">
        <v>44</v>
      </c>
      <c r="E134" s="58"/>
      <c r="F134" s="58"/>
      <c r="G134" s="122">
        <v>27000</v>
      </c>
      <c r="H134" s="122">
        <v>27000</v>
      </c>
    </row>
    <row r="135" spans="1:8" x14ac:dyDescent="0.25">
      <c r="A135" s="105" t="s">
        <v>451</v>
      </c>
      <c r="B135" s="106"/>
      <c r="C135" s="106"/>
      <c r="D135" s="106"/>
      <c r="E135" s="106"/>
      <c r="F135" s="106"/>
      <c r="G135" s="180">
        <f>G136</f>
        <v>0</v>
      </c>
      <c r="H135" s="180">
        <f>H136</f>
        <v>7424738</v>
      </c>
    </row>
    <row r="136" spans="1:8" x14ac:dyDescent="0.25">
      <c r="A136" s="74" t="s">
        <v>113</v>
      </c>
      <c r="B136" s="65"/>
      <c r="C136" s="75"/>
      <c r="D136" s="96" t="s">
        <v>114</v>
      </c>
      <c r="E136" s="65"/>
      <c r="F136" s="58"/>
      <c r="G136" s="122">
        <f>G137+G138</f>
        <v>0</v>
      </c>
      <c r="H136" s="122">
        <f>H137+H138</f>
        <v>7424738</v>
      </c>
    </row>
    <row r="137" spans="1:8" x14ac:dyDescent="0.25">
      <c r="A137" s="56"/>
      <c r="B137" s="58" t="s">
        <v>245</v>
      </c>
      <c r="C137" s="58"/>
      <c r="D137" s="58" t="s">
        <v>452</v>
      </c>
      <c r="E137" s="58"/>
      <c r="F137" s="58"/>
      <c r="G137" s="122">
        <v>0</v>
      </c>
      <c r="H137" s="122">
        <v>5846250</v>
      </c>
    </row>
    <row r="138" spans="1:8" x14ac:dyDescent="0.25">
      <c r="A138" s="56"/>
      <c r="B138" s="65" t="s">
        <v>246</v>
      </c>
      <c r="C138" s="75"/>
      <c r="D138" s="75" t="s">
        <v>247</v>
      </c>
      <c r="E138" s="65"/>
      <c r="F138" s="58"/>
      <c r="G138" s="122">
        <v>0</v>
      </c>
      <c r="H138" s="122">
        <v>1578488</v>
      </c>
    </row>
    <row r="139" spans="1:8" x14ac:dyDescent="0.25">
      <c r="A139" s="77" t="s">
        <v>91</v>
      </c>
      <c r="B139" s="90"/>
      <c r="C139" s="90"/>
      <c r="D139" s="90"/>
      <c r="E139" s="90"/>
      <c r="F139" s="90"/>
      <c r="G139" s="179">
        <f>SUM(G140)</f>
        <v>2300000</v>
      </c>
      <c r="H139" s="179">
        <f>SUM(H140)</f>
        <v>3970000</v>
      </c>
    </row>
    <row r="140" spans="1:8" x14ac:dyDescent="0.25">
      <c r="A140" s="53" t="s">
        <v>14</v>
      </c>
      <c r="B140" s="54"/>
      <c r="C140" s="54" t="s">
        <v>15</v>
      </c>
      <c r="D140" s="54"/>
      <c r="E140" s="54"/>
      <c r="F140" s="63"/>
      <c r="G140" s="120">
        <f>G141+G145</f>
        <v>2300000</v>
      </c>
      <c r="H140" s="120">
        <f>H141+H145</f>
        <v>3970000</v>
      </c>
    </row>
    <row r="141" spans="1:8" x14ac:dyDescent="0.25">
      <c r="A141" s="56"/>
      <c r="B141" s="54" t="s">
        <v>29</v>
      </c>
      <c r="C141" s="54"/>
      <c r="D141" s="54" t="s">
        <v>30</v>
      </c>
      <c r="E141" s="54"/>
      <c r="F141" s="63"/>
      <c r="G141" s="177">
        <f>G142+G144</f>
        <v>1800000</v>
      </c>
      <c r="H141" s="177">
        <f>H142+H144</f>
        <v>3100000</v>
      </c>
    </row>
    <row r="142" spans="1:8" x14ac:dyDescent="0.25">
      <c r="A142" s="56"/>
      <c r="B142" s="58"/>
      <c r="C142" s="58" t="s">
        <v>31</v>
      </c>
      <c r="D142" s="58" t="s">
        <v>32</v>
      </c>
      <c r="E142" s="58"/>
      <c r="F142" s="63"/>
      <c r="G142" s="183">
        <f t="shared" ref="G142:H142" si="11">G143</f>
        <v>1300000</v>
      </c>
      <c r="H142" s="183">
        <f t="shared" si="11"/>
        <v>2600000</v>
      </c>
    </row>
    <row r="143" spans="1:8" x14ac:dyDescent="0.25">
      <c r="A143" s="56"/>
      <c r="B143" s="58"/>
      <c r="C143" s="58"/>
      <c r="D143" s="58"/>
      <c r="E143" s="58" t="s">
        <v>33</v>
      </c>
      <c r="F143" s="58"/>
      <c r="G143" s="122">
        <v>1300000</v>
      </c>
      <c r="H143" s="122">
        <v>2600000</v>
      </c>
    </row>
    <row r="144" spans="1:8" x14ac:dyDescent="0.25">
      <c r="A144" s="56"/>
      <c r="B144" s="58"/>
      <c r="C144" s="58"/>
      <c r="D144" s="58" t="s">
        <v>37</v>
      </c>
      <c r="E144" s="58"/>
      <c r="F144" s="58"/>
      <c r="G144" s="122">
        <v>500000</v>
      </c>
      <c r="H144" s="122">
        <v>500000</v>
      </c>
    </row>
    <row r="145" spans="1:8" x14ac:dyDescent="0.25">
      <c r="A145" s="56"/>
      <c r="B145" s="54" t="s">
        <v>41</v>
      </c>
      <c r="C145" s="54"/>
      <c r="D145" s="54" t="s">
        <v>42</v>
      </c>
      <c r="E145" s="54"/>
      <c r="F145" s="58"/>
      <c r="G145" s="184">
        <f>G146</f>
        <v>500000</v>
      </c>
      <c r="H145" s="184">
        <f>H146</f>
        <v>870000</v>
      </c>
    </row>
    <row r="146" spans="1:8" x14ac:dyDescent="0.25">
      <c r="A146" s="56"/>
      <c r="B146" s="58"/>
      <c r="C146" s="58" t="s">
        <v>43</v>
      </c>
      <c r="D146" s="58" t="s">
        <v>44</v>
      </c>
      <c r="E146" s="58"/>
      <c r="F146" s="58"/>
      <c r="G146" s="122">
        <v>500000</v>
      </c>
      <c r="H146" s="122">
        <v>870000</v>
      </c>
    </row>
    <row r="147" spans="1:8" x14ac:dyDescent="0.25">
      <c r="A147" s="77" t="s">
        <v>92</v>
      </c>
      <c r="B147" s="90"/>
      <c r="C147" s="90"/>
      <c r="D147" s="90"/>
      <c r="E147" s="90"/>
      <c r="F147" s="99">
        <v>3</v>
      </c>
      <c r="G147" s="179">
        <f>G148+G155+G159+G175</f>
        <v>17459860</v>
      </c>
      <c r="H147" s="179">
        <f>H148+H155+H159+H175</f>
        <v>17984636</v>
      </c>
    </row>
    <row r="148" spans="1:8" x14ac:dyDescent="0.25">
      <c r="A148" s="53" t="s">
        <v>5</v>
      </c>
      <c r="B148" s="54"/>
      <c r="C148" s="54" t="s">
        <v>6</v>
      </c>
      <c r="D148" s="54"/>
      <c r="E148" s="54"/>
      <c r="F148" s="100"/>
      <c r="G148" s="66">
        <f>G149+G153</f>
        <v>9022000</v>
      </c>
      <c r="H148" s="66">
        <f>H149+H153</f>
        <v>9156288</v>
      </c>
    </row>
    <row r="149" spans="1:8" x14ac:dyDescent="0.25">
      <c r="A149" s="56"/>
      <c r="B149" s="54" t="s">
        <v>81</v>
      </c>
      <c r="C149" s="54"/>
      <c r="D149" s="54" t="s">
        <v>82</v>
      </c>
      <c r="E149" s="54"/>
      <c r="F149" s="58"/>
      <c r="G149" s="120">
        <f>SUM(G150:G152)</f>
        <v>8822000</v>
      </c>
      <c r="H149" s="120">
        <f>SUM(H150:H152)</f>
        <v>8822000</v>
      </c>
    </row>
    <row r="150" spans="1:8" x14ac:dyDescent="0.25">
      <c r="A150" s="94"/>
      <c r="B150" s="58"/>
      <c r="C150" s="58" t="s">
        <v>83</v>
      </c>
      <c r="D150" s="58" t="s">
        <v>84</v>
      </c>
      <c r="E150" s="58"/>
      <c r="F150" s="58"/>
      <c r="G150" s="122">
        <v>7610000</v>
      </c>
      <c r="H150" s="122">
        <v>7610000</v>
      </c>
    </row>
    <row r="151" spans="1:8" x14ac:dyDescent="0.25">
      <c r="A151" s="94"/>
      <c r="B151" s="58"/>
      <c r="C151" s="58" t="s">
        <v>85</v>
      </c>
      <c r="D151" s="58" t="s">
        <v>86</v>
      </c>
      <c r="E151" s="58"/>
      <c r="F151" s="58"/>
      <c r="G151" s="122">
        <v>872000</v>
      </c>
      <c r="H151" s="122">
        <v>872000</v>
      </c>
    </row>
    <row r="152" spans="1:8" x14ac:dyDescent="0.25">
      <c r="A152" s="56"/>
      <c r="B152" s="58"/>
      <c r="C152" s="58" t="s">
        <v>96</v>
      </c>
      <c r="D152" s="58" t="s">
        <v>97</v>
      </c>
      <c r="E152" s="58"/>
      <c r="F152" s="58"/>
      <c r="G152" s="122">
        <v>340000</v>
      </c>
      <c r="H152" s="122">
        <v>340000</v>
      </c>
    </row>
    <row r="153" spans="1:8" s="219" customFormat="1" x14ac:dyDescent="0.25">
      <c r="A153" s="53"/>
      <c r="B153" s="54" t="s">
        <v>7</v>
      </c>
      <c r="C153" s="218"/>
      <c r="D153" s="218" t="s">
        <v>8</v>
      </c>
      <c r="E153" s="218"/>
      <c r="F153" s="54"/>
      <c r="G153" s="66">
        <f>G154</f>
        <v>200000</v>
      </c>
      <c r="H153" s="66">
        <f>H154</f>
        <v>334288</v>
      </c>
    </row>
    <row r="154" spans="1:8" x14ac:dyDescent="0.25">
      <c r="A154" s="56"/>
      <c r="B154" s="58"/>
      <c r="C154" s="65" t="s">
        <v>258</v>
      </c>
      <c r="D154" s="65" t="s">
        <v>276</v>
      </c>
      <c r="E154" s="220"/>
      <c r="F154" s="58"/>
      <c r="G154" s="122">
        <v>200000</v>
      </c>
      <c r="H154" s="122">
        <v>334288</v>
      </c>
    </row>
    <row r="155" spans="1:8" x14ac:dyDescent="0.25">
      <c r="A155" s="53" t="s">
        <v>11</v>
      </c>
      <c r="B155" s="54"/>
      <c r="C155" s="54" t="s">
        <v>12</v>
      </c>
      <c r="D155" s="59"/>
      <c r="E155" s="59"/>
      <c r="F155" s="58"/>
      <c r="G155" s="120">
        <f>G156+G158</f>
        <v>1197860</v>
      </c>
      <c r="H155" s="120">
        <f>H156+H158</f>
        <v>1238348</v>
      </c>
    </row>
    <row r="156" spans="1:8" x14ac:dyDescent="0.25">
      <c r="A156" s="56"/>
      <c r="B156" s="58"/>
      <c r="C156" s="58"/>
      <c r="D156" s="58" t="s">
        <v>13</v>
      </c>
      <c r="E156" s="58"/>
      <c r="F156" s="58"/>
      <c r="G156" s="122">
        <v>1146860</v>
      </c>
      <c r="H156" s="122">
        <v>1187348</v>
      </c>
    </row>
    <row r="157" spans="1:8" x14ac:dyDescent="0.25">
      <c r="A157" s="56"/>
      <c r="B157" s="58"/>
      <c r="C157" s="58"/>
      <c r="D157" s="58" t="s">
        <v>281</v>
      </c>
      <c r="E157" s="58"/>
      <c r="F157" s="58"/>
      <c r="G157" s="122">
        <v>0</v>
      </c>
      <c r="H157" s="122">
        <v>0</v>
      </c>
    </row>
    <row r="158" spans="1:8" x14ac:dyDescent="0.25">
      <c r="A158" s="56"/>
      <c r="B158" s="58"/>
      <c r="C158" s="58"/>
      <c r="D158" s="58" t="s">
        <v>100</v>
      </c>
      <c r="E158" s="58"/>
      <c r="F158" s="58"/>
      <c r="G158" s="122">
        <v>51000</v>
      </c>
      <c r="H158" s="122">
        <v>51000</v>
      </c>
    </row>
    <row r="159" spans="1:8" x14ac:dyDescent="0.25">
      <c r="A159" s="53" t="s">
        <v>14</v>
      </c>
      <c r="B159" s="54"/>
      <c r="C159" s="54" t="s">
        <v>15</v>
      </c>
      <c r="D159" s="54"/>
      <c r="E159" s="54"/>
      <c r="F159" s="58"/>
      <c r="G159" s="120">
        <f>G160+G166+G172+G163</f>
        <v>5440000</v>
      </c>
      <c r="H159" s="120">
        <f>H160+H166+H172+H163</f>
        <v>5790000</v>
      </c>
    </row>
    <row r="160" spans="1:8" x14ac:dyDescent="0.25">
      <c r="A160" s="56"/>
      <c r="B160" s="54" t="s">
        <v>16</v>
      </c>
      <c r="C160" s="54"/>
      <c r="D160" s="54" t="s">
        <v>17</v>
      </c>
      <c r="E160" s="62"/>
      <c r="F160" s="58"/>
      <c r="G160" s="120">
        <f>G162+G161</f>
        <v>1300000</v>
      </c>
      <c r="H160" s="120">
        <f>H162+H161</f>
        <v>1500000</v>
      </c>
    </row>
    <row r="161" spans="1:8" x14ac:dyDescent="0.25">
      <c r="A161" s="56"/>
      <c r="B161" s="54"/>
      <c r="C161" s="58" t="s">
        <v>18</v>
      </c>
      <c r="D161" s="58" t="s">
        <v>240</v>
      </c>
      <c r="E161" s="62"/>
      <c r="F161" s="58"/>
      <c r="G161" s="122">
        <v>300000</v>
      </c>
      <c r="H161" s="122">
        <v>300000</v>
      </c>
    </row>
    <row r="162" spans="1:8" x14ac:dyDescent="0.25">
      <c r="A162" s="56"/>
      <c r="B162" s="58"/>
      <c r="C162" s="58" t="s">
        <v>20</v>
      </c>
      <c r="D162" s="58" t="s">
        <v>21</v>
      </c>
      <c r="E162" s="58"/>
      <c r="F162" s="58"/>
      <c r="G162" s="122">
        <v>1000000</v>
      </c>
      <c r="H162" s="122">
        <v>1200000</v>
      </c>
    </row>
    <row r="163" spans="1:8" x14ac:dyDescent="0.25">
      <c r="A163" s="56"/>
      <c r="B163" s="54" t="s">
        <v>22</v>
      </c>
      <c r="C163" s="54"/>
      <c r="D163" s="54" t="s">
        <v>23</v>
      </c>
      <c r="E163" s="54"/>
      <c r="F163" s="58"/>
      <c r="G163" s="120">
        <f t="shared" ref="G163:H164" si="12">G164</f>
        <v>60000</v>
      </c>
      <c r="H163" s="120">
        <f t="shared" si="12"/>
        <v>60000</v>
      </c>
    </row>
    <row r="164" spans="1:8" x14ac:dyDescent="0.25">
      <c r="A164" s="56"/>
      <c r="B164" s="58"/>
      <c r="C164" s="58" t="s">
        <v>26</v>
      </c>
      <c r="D164" s="58" t="s">
        <v>27</v>
      </c>
      <c r="E164" s="58"/>
      <c r="F164" s="58"/>
      <c r="G164" s="122">
        <f t="shared" si="12"/>
        <v>60000</v>
      </c>
      <c r="H164" s="122">
        <f t="shared" si="12"/>
        <v>60000</v>
      </c>
    </row>
    <row r="165" spans="1:8" x14ac:dyDescent="0.25">
      <c r="A165" s="56"/>
      <c r="B165" s="58"/>
      <c r="C165" s="58"/>
      <c r="D165" s="58"/>
      <c r="E165" s="58" t="s">
        <v>28</v>
      </c>
      <c r="F165" s="58"/>
      <c r="G165" s="122">
        <v>60000</v>
      </c>
      <c r="H165" s="122">
        <v>60000</v>
      </c>
    </row>
    <row r="166" spans="1:8" x14ac:dyDescent="0.25">
      <c r="A166" s="56"/>
      <c r="B166" s="54" t="s">
        <v>29</v>
      </c>
      <c r="C166" s="54"/>
      <c r="D166" s="54" t="s">
        <v>30</v>
      </c>
      <c r="E166" s="54"/>
      <c r="F166" s="58"/>
      <c r="G166" s="120">
        <f>G167+G170+G171</f>
        <v>3430000</v>
      </c>
      <c r="H166" s="120">
        <f>H167+H170+H171</f>
        <v>3430000</v>
      </c>
    </row>
    <row r="167" spans="1:8" x14ac:dyDescent="0.25">
      <c r="A167" s="56"/>
      <c r="B167" s="58"/>
      <c r="C167" s="58" t="s">
        <v>31</v>
      </c>
      <c r="D167" s="58" t="s">
        <v>32</v>
      </c>
      <c r="E167" s="58"/>
      <c r="F167" s="58"/>
      <c r="G167" s="185">
        <f>SUM(G168:G169)</f>
        <v>230000</v>
      </c>
      <c r="H167" s="185">
        <f>SUM(H168:H169)</f>
        <v>230000</v>
      </c>
    </row>
    <row r="168" spans="1:8" x14ac:dyDescent="0.25">
      <c r="A168" s="56"/>
      <c r="B168" s="58"/>
      <c r="C168" s="58"/>
      <c r="D168" s="58"/>
      <c r="E168" s="58" t="s">
        <v>33</v>
      </c>
      <c r="F168" s="58"/>
      <c r="G168" s="122">
        <v>150000</v>
      </c>
      <c r="H168" s="122">
        <v>150000</v>
      </c>
    </row>
    <row r="169" spans="1:8" x14ac:dyDescent="0.25">
      <c r="A169" s="56"/>
      <c r="B169" s="58"/>
      <c r="C169" s="58"/>
      <c r="D169" s="58"/>
      <c r="E169" s="58" t="s">
        <v>35</v>
      </c>
      <c r="F169" s="58"/>
      <c r="G169" s="122">
        <v>80000</v>
      </c>
      <c r="H169" s="122">
        <v>80000</v>
      </c>
    </row>
    <row r="170" spans="1:8" x14ac:dyDescent="0.25">
      <c r="A170" s="56"/>
      <c r="B170" s="58"/>
      <c r="C170" s="58" t="s">
        <v>36</v>
      </c>
      <c r="D170" s="58" t="s">
        <v>37</v>
      </c>
      <c r="E170" s="58"/>
      <c r="F170" s="58"/>
      <c r="G170" s="122">
        <v>1600000</v>
      </c>
      <c r="H170" s="122">
        <v>1600000</v>
      </c>
    </row>
    <row r="171" spans="1:8" x14ac:dyDescent="0.25">
      <c r="A171" s="56"/>
      <c r="B171" s="58"/>
      <c r="C171" s="58" t="s">
        <v>38</v>
      </c>
      <c r="D171" s="58" t="s">
        <v>39</v>
      </c>
      <c r="E171" s="58"/>
      <c r="F171" s="58"/>
      <c r="G171" s="122">
        <v>1600000</v>
      </c>
      <c r="H171" s="122">
        <v>1600000</v>
      </c>
    </row>
    <row r="172" spans="1:8" x14ac:dyDescent="0.25">
      <c r="A172" s="56"/>
      <c r="B172" s="54" t="s">
        <v>41</v>
      </c>
      <c r="C172" s="54"/>
      <c r="D172" s="54" t="s">
        <v>42</v>
      </c>
      <c r="E172" s="54"/>
      <c r="F172" s="73"/>
      <c r="G172" s="186">
        <f>SUM(G173:G174)</f>
        <v>650000</v>
      </c>
      <c r="H172" s="186">
        <f>SUM(H173:H174)</f>
        <v>800000</v>
      </c>
    </row>
    <row r="173" spans="1:8" x14ac:dyDescent="0.25">
      <c r="A173" s="56"/>
      <c r="B173" s="58"/>
      <c r="C173" s="58" t="s">
        <v>43</v>
      </c>
      <c r="D173" s="58" t="s">
        <v>44</v>
      </c>
      <c r="E173" s="57"/>
      <c r="F173" s="65"/>
      <c r="G173" s="122">
        <v>600000</v>
      </c>
      <c r="H173" s="122">
        <v>750000</v>
      </c>
    </row>
    <row r="174" spans="1:8" x14ac:dyDescent="0.25">
      <c r="A174" s="101"/>
      <c r="B174" s="58"/>
      <c r="C174" s="73"/>
      <c r="D174" s="58" t="s">
        <v>93</v>
      </c>
      <c r="E174" s="57"/>
      <c r="F174" s="65"/>
      <c r="G174" s="122">
        <v>50000</v>
      </c>
      <c r="H174" s="122">
        <v>50000</v>
      </c>
    </row>
    <row r="175" spans="1:8" x14ac:dyDescent="0.25">
      <c r="A175" s="67" t="s">
        <v>67</v>
      </c>
      <c r="B175" s="58"/>
      <c r="C175" s="68" t="s">
        <v>68</v>
      </c>
      <c r="D175" s="58"/>
      <c r="E175" s="57"/>
      <c r="F175" s="65"/>
      <c r="G175" s="120">
        <f>G176+G179+G177+G178</f>
        <v>1800000</v>
      </c>
      <c r="H175" s="120">
        <f>H176+H179+H177+H178</f>
        <v>1800000</v>
      </c>
    </row>
    <row r="176" spans="1:8" x14ac:dyDescent="0.25">
      <c r="A176" s="56"/>
      <c r="B176" s="57"/>
      <c r="C176" s="65" t="s">
        <v>69</v>
      </c>
      <c r="D176" s="69"/>
      <c r="E176" s="57" t="s">
        <v>271</v>
      </c>
      <c r="F176" s="65"/>
      <c r="G176" s="122">
        <v>0</v>
      </c>
      <c r="H176" s="122">
        <v>0</v>
      </c>
    </row>
    <row r="177" spans="1:8" x14ac:dyDescent="0.25">
      <c r="A177" s="56"/>
      <c r="B177" s="57"/>
      <c r="C177" s="65" t="s">
        <v>69</v>
      </c>
      <c r="D177" s="69"/>
      <c r="E177" s="57" t="s">
        <v>284</v>
      </c>
      <c r="F177" s="65"/>
      <c r="G177" s="122">
        <v>1000000</v>
      </c>
      <c r="H177" s="122">
        <v>1000000</v>
      </c>
    </row>
    <row r="178" spans="1:8" x14ac:dyDescent="0.25">
      <c r="A178" s="56"/>
      <c r="B178" s="57"/>
      <c r="C178" s="65" t="s">
        <v>69</v>
      </c>
      <c r="D178" s="69"/>
      <c r="E178" s="57" t="s">
        <v>292</v>
      </c>
      <c r="F178" s="65"/>
      <c r="G178" s="122">
        <v>800000</v>
      </c>
      <c r="H178" s="122">
        <v>800000</v>
      </c>
    </row>
    <row r="179" spans="1:8" x14ac:dyDescent="0.25">
      <c r="A179" s="56"/>
      <c r="B179" s="57"/>
      <c r="C179" s="65" t="s">
        <v>71</v>
      </c>
      <c r="D179" s="69"/>
      <c r="E179" s="57" t="s">
        <v>72</v>
      </c>
      <c r="F179" s="65"/>
      <c r="G179" s="122">
        <v>0</v>
      </c>
      <c r="H179" s="122">
        <v>0</v>
      </c>
    </row>
    <row r="180" spans="1:8" x14ac:dyDescent="0.25">
      <c r="A180" s="77" t="s">
        <v>257</v>
      </c>
      <c r="B180" s="91"/>
      <c r="C180" s="91"/>
      <c r="D180" s="91"/>
      <c r="E180" s="223"/>
      <c r="F180" s="225"/>
      <c r="G180" s="226">
        <f>G184+G181+G187</f>
        <v>2500000</v>
      </c>
      <c r="H180" s="226">
        <f>H184+H181+H187</f>
        <v>2972400</v>
      </c>
    </row>
    <row r="181" spans="1:8" x14ac:dyDescent="0.25">
      <c r="A181" s="53" t="s">
        <v>14</v>
      </c>
      <c r="B181" s="54"/>
      <c r="C181" s="54" t="s">
        <v>15</v>
      </c>
      <c r="D181" s="95"/>
      <c r="E181" s="96"/>
      <c r="F181" s="228"/>
      <c r="G181" s="229">
        <f t="shared" ref="G181:H181" si="13">G182</f>
        <v>0</v>
      </c>
      <c r="H181" s="229">
        <f t="shared" si="13"/>
        <v>0</v>
      </c>
    </row>
    <row r="182" spans="1:8" x14ac:dyDescent="0.25">
      <c r="A182" s="53"/>
      <c r="B182" s="54" t="s">
        <v>29</v>
      </c>
      <c r="C182" s="54"/>
      <c r="D182" s="54" t="s">
        <v>30</v>
      </c>
      <c r="E182" s="96"/>
      <c r="F182" s="228"/>
      <c r="G182" s="229">
        <f t="shared" ref="G182:H182" si="14">G183</f>
        <v>0</v>
      </c>
      <c r="H182" s="229">
        <f t="shared" si="14"/>
        <v>0</v>
      </c>
    </row>
    <row r="183" spans="1:8" x14ac:dyDescent="0.25">
      <c r="A183" s="53"/>
      <c r="B183" s="224"/>
      <c r="C183" s="58" t="s">
        <v>38</v>
      </c>
      <c r="D183" s="58" t="s">
        <v>39</v>
      </c>
      <c r="E183" s="96"/>
      <c r="F183" s="228"/>
      <c r="G183" s="230">
        <v>0</v>
      </c>
      <c r="H183" s="230">
        <v>0</v>
      </c>
    </row>
    <row r="184" spans="1:8" x14ac:dyDescent="0.25">
      <c r="A184" s="67" t="s">
        <v>67</v>
      </c>
      <c r="B184" s="70"/>
      <c r="C184" s="71"/>
      <c r="D184" s="72" t="s">
        <v>68</v>
      </c>
      <c r="E184" s="227"/>
      <c r="F184" s="88"/>
      <c r="G184" s="231">
        <f>G186+G185</f>
        <v>1000000</v>
      </c>
      <c r="H184" s="231">
        <f>H186+H185</f>
        <v>1472400</v>
      </c>
    </row>
    <row r="185" spans="1:8" x14ac:dyDescent="0.25">
      <c r="A185" s="76"/>
      <c r="B185" s="65" t="s">
        <v>90</v>
      </c>
      <c r="C185" s="75"/>
      <c r="D185" s="75" t="s">
        <v>285</v>
      </c>
      <c r="E185" s="65"/>
      <c r="F185" s="65"/>
      <c r="G185" s="122">
        <v>1000000</v>
      </c>
      <c r="H185" s="122">
        <v>1159370</v>
      </c>
    </row>
    <row r="186" spans="1:8" x14ac:dyDescent="0.25">
      <c r="A186" s="76"/>
      <c r="B186" s="65" t="s">
        <v>90</v>
      </c>
      <c r="C186" s="75"/>
      <c r="D186" s="75" t="s">
        <v>72</v>
      </c>
      <c r="E186" s="65"/>
      <c r="F186" s="65"/>
      <c r="G186" s="122">
        <v>0</v>
      </c>
      <c r="H186" s="122">
        <v>313030</v>
      </c>
    </row>
    <row r="187" spans="1:8" x14ac:dyDescent="0.25">
      <c r="A187" s="67" t="s">
        <v>113</v>
      </c>
      <c r="B187" s="58"/>
      <c r="C187" s="386" t="s">
        <v>114</v>
      </c>
      <c r="D187" s="65"/>
      <c r="E187" s="65"/>
      <c r="F187" s="65"/>
      <c r="G187" s="120">
        <f t="shared" ref="G187:H187" si="15">G188</f>
        <v>1500000</v>
      </c>
      <c r="H187" s="120">
        <f t="shared" si="15"/>
        <v>1500000</v>
      </c>
    </row>
    <row r="188" spans="1:8" x14ac:dyDescent="0.25">
      <c r="A188" s="76"/>
      <c r="B188" s="104" t="s">
        <v>245</v>
      </c>
      <c r="C188" s="188"/>
      <c r="D188" s="75" t="s">
        <v>282</v>
      </c>
      <c r="E188" s="65"/>
      <c r="F188" s="65"/>
      <c r="G188" s="122">
        <v>1500000</v>
      </c>
      <c r="H188" s="122">
        <v>1500000</v>
      </c>
    </row>
    <row r="189" spans="1:8" x14ac:dyDescent="0.25">
      <c r="A189" s="77" t="s">
        <v>94</v>
      </c>
      <c r="B189" s="91"/>
      <c r="C189" s="387"/>
      <c r="D189" s="388"/>
      <c r="E189" s="388"/>
      <c r="F189" s="162">
        <v>1</v>
      </c>
      <c r="G189" s="187">
        <f>G190+G196+G199</f>
        <v>10241511</v>
      </c>
      <c r="H189" s="187">
        <f>H190+H196+H199</f>
        <v>10296511</v>
      </c>
    </row>
    <row r="190" spans="1:8" x14ac:dyDescent="0.25">
      <c r="A190" s="53" t="s">
        <v>5</v>
      </c>
      <c r="B190" s="54"/>
      <c r="C190" s="54" t="s">
        <v>6</v>
      </c>
      <c r="D190" s="84"/>
      <c r="E190" s="84"/>
      <c r="F190" s="88"/>
      <c r="G190" s="120">
        <f>G191</f>
        <v>7718124</v>
      </c>
      <c r="H190" s="120">
        <f>H191</f>
        <v>7718124</v>
      </c>
    </row>
    <row r="191" spans="1:8" x14ac:dyDescent="0.25">
      <c r="A191" s="56"/>
      <c r="B191" s="54" t="s">
        <v>81</v>
      </c>
      <c r="C191" s="54"/>
      <c r="D191" s="54" t="s">
        <v>82</v>
      </c>
      <c r="E191" s="54"/>
      <c r="F191" s="58"/>
      <c r="G191" s="120">
        <f>SUM(G192:G195)</f>
        <v>7718124</v>
      </c>
      <c r="H191" s="120">
        <f>SUM(H192:H195)</f>
        <v>7718124</v>
      </c>
    </row>
    <row r="192" spans="1:8" x14ac:dyDescent="0.25">
      <c r="A192" s="94"/>
      <c r="B192" s="58"/>
      <c r="C192" s="58" t="s">
        <v>83</v>
      </c>
      <c r="D192" s="58" t="s">
        <v>84</v>
      </c>
      <c r="E192" s="58"/>
      <c r="F192" s="58"/>
      <c r="G192" s="122">
        <v>6957072</v>
      </c>
      <c r="H192" s="122">
        <v>6957072</v>
      </c>
    </row>
    <row r="193" spans="1:8" x14ac:dyDescent="0.25">
      <c r="A193" s="94"/>
      <c r="B193" s="58"/>
      <c r="C193" s="58" t="s">
        <v>85</v>
      </c>
      <c r="D193" s="58" t="s">
        <v>95</v>
      </c>
      <c r="E193" s="58"/>
      <c r="F193" s="58"/>
      <c r="G193" s="122">
        <v>579756</v>
      </c>
      <c r="H193" s="122">
        <v>579756</v>
      </c>
    </row>
    <row r="194" spans="1:8" x14ac:dyDescent="0.25">
      <c r="A194" s="56"/>
      <c r="B194" s="58"/>
      <c r="C194" s="58" t="s">
        <v>96</v>
      </c>
      <c r="D194" s="58" t="s">
        <v>97</v>
      </c>
      <c r="E194" s="58"/>
      <c r="F194" s="58"/>
      <c r="G194" s="122">
        <v>120000</v>
      </c>
      <c r="H194" s="122">
        <v>120000</v>
      </c>
    </row>
    <row r="195" spans="1:8" x14ac:dyDescent="0.25">
      <c r="A195" s="56"/>
      <c r="B195" s="58"/>
      <c r="C195" s="58" t="s">
        <v>98</v>
      </c>
      <c r="D195" s="58" t="s">
        <v>99</v>
      </c>
      <c r="E195" s="58"/>
      <c r="F195" s="58"/>
      <c r="G195" s="122">
        <v>61296</v>
      </c>
      <c r="H195" s="122">
        <v>61296</v>
      </c>
    </row>
    <row r="196" spans="1:8" x14ac:dyDescent="0.25">
      <c r="A196" s="53" t="s">
        <v>11</v>
      </c>
      <c r="B196" s="54"/>
      <c r="C196" s="54" t="s">
        <v>12</v>
      </c>
      <c r="D196" s="59"/>
      <c r="E196" s="59"/>
      <c r="F196" s="58"/>
      <c r="G196" s="120">
        <f>SUM(G197:G198)</f>
        <v>1013387</v>
      </c>
      <c r="H196" s="120">
        <f>SUM(H197:H198)</f>
        <v>1013387</v>
      </c>
    </row>
    <row r="197" spans="1:8" x14ac:dyDescent="0.25">
      <c r="A197" s="56"/>
      <c r="B197" s="58"/>
      <c r="C197" s="58"/>
      <c r="D197" s="58" t="s">
        <v>13</v>
      </c>
      <c r="E197" s="58"/>
      <c r="F197" s="58"/>
      <c r="G197" s="122">
        <v>995387</v>
      </c>
      <c r="H197" s="122">
        <v>995387</v>
      </c>
    </row>
    <row r="198" spans="1:8" x14ac:dyDescent="0.25">
      <c r="A198" s="56"/>
      <c r="B198" s="58"/>
      <c r="C198" s="58"/>
      <c r="D198" s="58" t="s">
        <v>100</v>
      </c>
      <c r="E198" s="58"/>
      <c r="F198" s="58"/>
      <c r="G198" s="122">
        <v>18000</v>
      </c>
      <c r="H198" s="122">
        <v>18000</v>
      </c>
    </row>
    <row r="199" spans="1:8" x14ac:dyDescent="0.25">
      <c r="A199" s="53" t="s">
        <v>14</v>
      </c>
      <c r="B199" s="54"/>
      <c r="C199" s="54" t="s">
        <v>15</v>
      </c>
      <c r="D199" s="54"/>
      <c r="E199" s="54"/>
      <c r="F199" s="58"/>
      <c r="G199" s="120">
        <f>G200+G205+G211+G214+G203</f>
        <v>1510000</v>
      </c>
      <c r="H199" s="120">
        <f>H200+H205+H211+H214+H203</f>
        <v>1565000</v>
      </c>
    </row>
    <row r="200" spans="1:8" x14ac:dyDescent="0.25">
      <c r="A200" s="56"/>
      <c r="B200" s="54" t="s">
        <v>16</v>
      </c>
      <c r="C200" s="54"/>
      <c r="D200" s="54" t="s">
        <v>17</v>
      </c>
      <c r="E200" s="62"/>
      <c r="F200" s="58"/>
      <c r="G200" s="120">
        <f>G201+G202</f>
        <v>160000</v>
      </c>
      <c r="H200" s="120">
        <f>H201+H202</f>
        <v>215000</v>
      </c>
    </row>
    <row r="201" spans="1:8" x14ac:dyDescent="0.25">
      <c r="A201" s="56"/>
      <c r="B201" s="58"/>
      <c r="C201" s="58" t="s">
        <v>18</v>
      </c>
      <c r="D201" s="58" t="s">
        <v>19</v>
      </c>
      <c r="E201" s="63"/>
      <c r="F201" s="58"/>
      <c r="G201" s="122">
        <v>80000</v>
      </c>
      <c r="H201" s="122">
        <v>135000</v>
      </c>
    </row>
    <row r="202" spans="1:8" x14ac:dyDescent="0.25">
      <c r="A202" s="56"/>
      <c r="B202" s="58"/>
      <c r="C202" s="58" t="s">
        <v>20</v>
      </c>
      <c r="D202" s="58" t="s">
        <v>21</v>
      </c>
      <c r="E202" s="58"/>
      <c r="F202" s="58"/>
      <c r="G202" s="122">
        <v>80000</v>
      </c>
      <c r="H202" s="122">
        <v>80000</v>
      </c>
    </row>
    <row r="203" spans="1:8" x14ac:dyDescent="0.25">
      <c r="A203" s="56"/>
      <c r="B203" s="54" t="s">
        <v>22</v>
      </c>
      <c r="C203" s="54"/>
      <c r="D203" s="54" t="s">
        <v>23</v>
      </c>
      <c r="E203" s="54"/>
      <c r="F203" s="58"/>
      <c r="G203" s="120">
        <v>50000</v>
      </c>
      <c r="H203" s="120">
        <v>50000</v>
      </c>
    </row>
    <row r="204" spans="1:8" x14ac:dyDescent="0.25">
      <c r="A204" s="56"/>
      <c r="B204" s="58"/>
      <c r="C204" s="58"/>
      <c r="D204" s="58"/>
      <c r="E204" s="58" t="s">
        <v>28</v>
      </c>
      <c r="F204" s="58"/>
      <c r="G204" s="122">
        <v>50000</v>
      </c>
      <c r="H204" s="122">
        <v>50000</v>
      </c>
    </row>
    <row r="205" spans="1:8" x14ac:dyDescent="0.25">
      <c r="A205" s="56"/>
      <c r="B205" s="54" t="s">
        <v>29</v>
      </c>
      <c r="C205" s="54"/>
      <c r="D205" s="54" t="s">
        <v>30</v>
      </c>
      <c r="E205" s="54"/>
      <c r="F205" s="58"/>
      <c r="G205" s="120">
        <f>G208+G209+G207</f>
        <v>1040000</v>
      </c>
      <c r="H205" s="120">
        <f>H208+H209+H207</f>
        <v>1040000</v>
      </c>
    </row>
    <row r="206" spans="1:8" x14ac:dyDescent="0.25">
      <c r="A206" s="56"/>
      <c r="B206" s="54"/>
      <c r="C206" s="58" t="s">
        <v>31</v>
      </c>
      <c r="D206" s="58" t="s">
        <v>32</v>
      </c>
      <c r="E206" s="54"/>
      <c r="F206" s="58"/>
      <c r="G206" s="122">
        <f>SUM(G207)</f>
        <v>160000</v>
      </c>
      <c r="H206" s="122">
        <f>SUM(H207)</f>
        <v>160000</v>
      </c>
    </row>
    <row r="207" spans="1:8" x14ac:dyDescent="0.25">
      <c r="A207" s="56"/>
      <c r="B207" s="54"/>
      <c r="C207" s="58"/>
      <c r="D207" s="58" t="s">
        <v>101</v>
      </c>
      <c r="E207" s="54"/>
      <c r="F207" s="58"/>
      <c r="G207" s="122">
        <v>160000</v>
      </c>
      <c r="H207" s="122">
        <v>160000</v>
      </c>
    </row>
    <row r="208" spans="1:8" x14ac:dyDescent="0.25">
      <c r="A208" s="56"/>
      <c r="B208" s="58"/>
      <c r="C208" s="58" t="s">
        <v>36</v>
      </c>
      <c r="D208" s="58" t="s">
        <v>37</v>
      </c>
      <c r="E208" s="58"/>
      <c r="F208" s="58"/>
      <c r="G208" s="122">
        <v>80000</v>
      </c>
      <c r="H208" s="122">
        <v>80000</v>
      </c>
    </row>
    <row r="209" spans="1:8" x14ac:dyDescent="0.25">
      <c r="A209" s="56"/>
      <c r="B209" s="58"/>
      <c r="C209" s="58" t="s">
        <v>38</v>
      </c>
      <c r="D209" s="58" t="s">
        <v>39</v>
      </c>
      <c r="E209" s="58"/>
      <c r="F209" s="58"/>
      <c r="G209" s="122">
        <f>SUM(G210:G210)</f>
        <v>800000</v>
      </c>
      <c r="H209" s="122">
        <f>SUM(H210:H210)</f>
        <v>800000</v>
      </c>
    </row>
    <row r="210" spans="1:8" x14ac:dyDescent="0.25">
      <c r="A210" s="56"/>
      <c r="B210" s="58"/>
      <c r="C210" s="58"/>
      <c r="D210" s="58"/>
      <c r="E210" s="58" t="s">
        <v>40</v>
      </c>
      <c r="F210" s="58"/>
      <c r="G210" s="122">
        <v>800000</v>
      </c>
      <c r="H210" s="122">
        <v>800000</v>
      </c>
    </row>
    <row r="211" spans="1:8" x14ac:dyDescent="0.25">
      <c r="A211" s="56"/>
      <c r="B211" s="54" t="s">
        <v>102</v>
      </c>
      <c r="C211" s="54"/>
      <c r="D211" s="54" t="s">
        <v>103</v>
      </c>
      <c r="E211" s="54"/>
      <c r="F211" s="58"/>
      <c r="G211" s="120">
        <f>G212</f>
        <v>70000</v>
      </c>
      <c r="H211" s="120">
        <f>H212</f>
        <v>70000</v>
      </c>
    </row>
    <row r="212" spans="1:8" x14ac:dyDescent="0.25">
      <c r="A212" s="56"/>
      <c r="B212" s="58"/>
      <c r="C212" s="58" t="s">
        <v>104</v>
      </c>
      <c r="D212" s="58" t="s">
        <v>105</v>
      </c>
      <c r="E212" s="58"/>
      <c r="F212" s="58"/>
      <c r="G212" s="122">
        <f t="shared" ref="G212:H212" si="16">G213</f>
        <v>70000</v>
      </c>
      <c r="H212" s="122">
        <f t="shared" si="16"/>
        <v>70000</v>
      </c>
    </row>
    <row r="213" spans="1:8" x14ac:dyDescent="0.25">
      <c r="A213" s="56"/>
      <c r="B213" s="58"/>
      <c r="C213" s="58"/>
      <c r="D213" s="58"/>
      <c r="E213" s="58" t="s">
        <v>106</v>
      </c>
      <c r="F213" s="58"/>
      <c r="G213" s="122">
        <v>70000</v>
      </c>
      <c r="H213" s="122">
        <v>70000</v>
      </c>
    </row>
    <row r="214" spans="1:8" x14ac:dyDescent="0.25">
      <c r="A214" s="56"/>
      <c r="B214" s="54" t="s">
        <v>41</v>
      </c>
      <c r="C214" s="54"/>
      <c r="D214" s="54" t="s">
        <v>42</v>
      </c>
      <c r="E214" s="54"/>
      <c r="F214" s="58"/>
      <c r="G214" s="120">
        <f>G215+G216+G217</f>
        <v>190000</v>
      </c>
      <c r="H214" s="120">
        <f>H215+H216+H217</f>
        <v>190000</v>
      </c>
    </row>
    <row r="215" spans="1:8" x14ac:dyDescent="0.25">
      <c r="A215" s="56"/>
      <c r="B215" s="58"/>
      <c r="C215" s="58" t="s">
        <v>43</v>
      </c>
      <c r="D215" s="58" t="s">
        <v>44</v>
      </c>
      <c r="E215" s="58"/>
      <c r="F215" s="58"/>
      <c r="G215" s="122">
        <v>150000</v>
      </c>
      <c r="H215" s="122">
        <v>150000</v>
      </c>
    </row>
    <row r="216" spans="1:8" x14ac:dyDescent="0.25">
      <c r="A216" s="56"/>
      <c r="B216" s="58"/>
      <c r="C216" s="58" t="s">
        <v>45</v>
      </c>
      <c r="D216" s="58" t="s">
        <v>46</v>
      </c>
      <c r="E216" s="58"/>
      <c r="F216" s="58"/>
      <c r="G216" s="122">
        <v>10000</v>
      </c>
      <c r="H216" s="122">
        <v>10000</v>
      </c>
    </row>
    <row r="217" spans="1:8" x14ac:dyDescent="0.25">
      <c r="A217" s="56"/>
      <c r="B217" s="58"/>
      <c r="C217" s="58" t="s">
        <v>45</v>
      </c>
      <c r="D217" s="58" t="s">
        <v>47</v>
      </c>
      <c r="E217" s="58"/>
      <c r="F217" s="58"/>
      <c r="G217" s="122">
        <v>30000</v>
      </c>
      <c r="H217" s="122">
        <v>30000</v>
      </c>
    </row>
    <row r="218" spans="1:8" x14ac:dyDescent="0.25">
      <c r="A218" s="77" t="s">
        <v>459</v>
      </c>
      <c r="B218" s="90"/>
      <c r="C218" s="90"/>
      <c r="D218" s="90"/>
      <c r="E218" s="90"/>
      <c r="F218" s="90"/>
      <c r="G218" s="187">
        <f>G219+G231</f>
        <v>965000</v>
      </c>
      <c r="H218" s="187">
        <f>H219+H231</f>
        <v>1195000</v>
      </c>
    </row>
    <row r="219" spans="1:8" x14ac:dyDescent="0.25">
      <c r="A219" s="53" t="s">
        <v>14</v>
      </c>
      <c r="B219" s="54"/>
      <c r="C219" s="54" t="s">
        <v>15</v>
      </c>
      <c r="D219" s="54"/>
      <c r="E219" s="54"/>
      <c r="F219" s="54"/>
      <c r="G219" s="120">
        <f>G220+G223+G229</f>
        <v>965000</v>
      </c>
      <c r="H219" s="120">
        <f>H220+H223+H229</f>
        <v>1195000</v>
      </c>
    </row>
    <row r="220" spans="1:8" x14ac:dyDescent="0.25">
      <c r="A220" s="56"/>
      <c r="B220" s="54" t="s">
        <v>16</v>
      </c>
      <c r="C220" s="54"/>
      <c r="D220" s="54" t="s">
        <v>17</v>
      </c>
      <c r="E220" s="62"/>
      <c r="F220" s="54"/>
      <c r="G220" s="120">
        <f t="shared" ref="G220:H221" si="17">G221</f>
        <v>65000</v>
      </c>
      <c r="H220" s="120">
        <f t="shared" si="17"/>
        <v>65000</v>
      </c>
    </row>
    <row r="221" spans="1:8" x14ac:dyDescent="0.25">
      <c r="A221" s="56"/>
      <c r="B221" s="58"/>
      <c r="C221" s="58" t="s">
        <v>20</v>
      </c>
      <c r="D221" s="58" t="s">
        <v>21</v>
      </c>
      <c r="E221" s="58"/>
      <c r="F221" s="58"/>
      <c r="G221" s="122">
        <f t="shared" si="17"/>
        <v>65000</v>
      </c>
      <c r="H221" s="122">
        <f t="shared" si="17"/>
        <v>65000</v>
      </c>
    </row>
    <row r="222" spans="1:8" x14ac:dyDescent="0.25">
      <c r="A222" s="53"/>
      <c r="B222" s="54"/>
      <c r="C222" s="54"/>
      <c r="D222" s="54"/>
      <c r="E222" s="58" t="s">
        <v>107</v>
      </c>
      <c r="F222" s="58"/>
      <c r="G222" s="122">
        <v>65000</v>
      </c>
      <c r="H222" s="122">
        <v>65000</v>
      </c>
    </row>
    <row r="223" spans="1:8" x14ac:dyDescent="0.25">
      <c r="A223" s="56"/>
      <c r="B223" s="54" t="s">
        <v>29</v>
      </c>
      <c r="C223" s="54"/>
      <c r="D223" s="54" t="s">
        <v>30</v>
      </c>
      <c r="E223" s="54"/>
      <c r="F223" s="58"/>
      <c r="G223" s="120">
        <f>G224+G226+G227</f>
        <v>750000</v>
      </c>
      <c r="H223" s="120">
        <f>H224+H226+H227</f>
        <v>750000</v>
      </c>
    </row>
    <row r="224" spans="1:8" x14ac:dyDescent="0.25">
      <c r="A224" s="56"/>
      <c r="B224" s="58"/>
      <c r="C224" s="58" t="s">
        <v>31</v>
      </c>
      <c r="D224" s="58" t="s">
        <v>32</v>
      </c>
      <c r="E224" s="58"/>
      <c r="F224" s="58"/>
      <c r="G224" s="122">
        <f>SUM(G225:G225)</f>
        <v>300000</v>
      </c>
      <c r="H224" s="122">
        <f>SUM(H225:H225)</f>
        <v>300000</v>
      </c>
    </row>
    <row r="225" spans="1:8" x14ac:dyDescent="0.25">
      <c r="A225" s="56"/>
      <c r="B225" s="58"/>
      <c r="C225" s="58"/>
      <c r="D225" s="58"/>
      <c r="E225" s="58" t="s">
        <v>33</v>
      </c>
      <c r="F225" s="58"/>
      <c r="G225" s="122">
        <v>300000</v>
      </c>
      <c r="H225" s="122">
        <v>300000</v>
      </c>
    </row>
    <row r="226" spans="1:8" x14ac:dyDescent="0.25">
      <c r="A226" s="56"/>
      <c r="B226" s="58"/>
      <c r="C226" s="58" t="s">
        <v>36</v>
      </c>
      <c r="D226" s="58" t="s">
        <v>37</v>
      </c>
      <c r="E226" s="58"/>
      <c r="F226" s="58"/>
      <c r="G226" s="122">
        <v>250000</v>
      </c>
      <c r="H226" s="122">
        <v>250000</v>
      </c>
    </row>
    <row r="227" spans="1:8" x14ac:dyDescent="0.25">
      <c r="A227" s="56"/>
      <c r="B227" s="58"/>
      <c r="C227" s="58" t="s">
        <v>38</v>
      </c>
      <c r="D227" s="58" t="s">
        <v>39</v>
      </c>
      <c r="E227" s="58"/>
      <c r="F227" s="58"/>
      <c r="G227" s="122">
        <f>G228</f>
        <v>200000</v>
      </c>
      <c r="H227" s="122">
        <f>H228</f>
        <v>200000</v>
      </c>
    </row>
    <row r="228" spans="1:8" x14ac:dyDescent="0.25">
      <c r="A228" s="56"/>
      <c r="B228" s="58"/>
      <c r="C228" s="58"/>
      <c r="D228" s="58"/>
      <c r="E228" s="58" t="s">
        <v>40</v>
      </c>
      <c r="F228" s="58"/>
      <c r="G228" s="122">
        <v>200000</v>
      </c>
      <c r="H228" s="122">
        <v>200000</v>
      </c>
    </row>
    <row r="229" spans="1:8" x14ac:dyDescent="0.25">
      <c r="A229" s="56"/>
      <c r="B229" s="54" t="s">
        <v>41</v>
      </c>
      <c r="C229" s="54"/>
      <c r="D229" s="54" t="s">
        <v>42</v>
      </c>
      <c r="E229" s="54"/>
      <c r="F229" s="58"/>
      <c r="G229" s="120">
        <f>G230</f>
        <v>150000</v>
      </c>
      <c r="H229" s="120">
        <f>H230</f>
        <v>380000</v>
      </c>
    </row>
    <row r="230" spans="1:8" x14ac:dyDescent="0.25">
      <c r="A230" s="56"/>
      <c r="B230" s="58"/>
      <c r="C230" s="58" t="s">
        <v>43</v>
      </c>
      <c r="D230" s="58" t="s">
        <v>44</v>
      </c>
      <c r="E230" s="58"/>
      <c r="F230" s="58"/>
      <c r="G230" s="122">
        <v>150000</v>
      </c>
      <c r="H230" s="122">
        <v>380000</v>
      </c>
    </row>
    <row r="231" spans="1:8" x14ac:dyDescent="0.25">
      <c r="A231" s="67" t="s">
        <v>113</v>
      </c>
      <c r="B231" s="70"/>
      <c r="C231" s="71"/>
      <c r="D231" s="72" t="s">
        <v>114</v>
      </c>
      <c r="E231" s="73"/>
      <c r="F231" s="73"/>
      <c r="G231" s="120">
        <f>G232+G234</f>
        <v>0</v>
      </c>
      <c r="H231" s="120">
        <f>H232+H234</f>
        <v>0</v>
      </c>
    </row>
    <row r="232" spans="1:8" x14ac:dyDescent="0.25">
      <c r="A232" s="74"/>
      <c r="B232" s="65" t="s">
        <v>245</v>
      </c>
      <c r="C232" s="75"/>
      <c r="D232" s="65" t="s">
        <v>272</v>
      </c>
      <c r="E232" s="65"/>
      <c r="F232" s="65"/>
      <c r="G232" s="122">
        <v>0</v>
      </c>
      <c r="H232" s="122">
        <v>0</v>
      </c>
    </row>
    <row r="233" spans="1:8" x14ac:dyDescent="0.25">
      <c r="A233" s="74"/>
      <c r="B233" s="65" t="s">
        <v>245</v>
      </c>
      <c r="C233" s="75"/>
      <c r="D233" s="65" t="s">
        <v>286</v>
      </c>
      <c r="E233" s="65"/>
      <c r="F233" s="65"/>
      <c r="G233" s="122">
        <v>0</v>
      </c>
      <c r="H233" s="122">
        <v>0</v>
      </c>
    </row>
    <row r="234" spans="1:8" x14ac:dyDescent="0.25">
      <c r="A234" s="74"/>
      <c r="B234" s="65" t="s">
        <v>245</v>
      </c>
      <c r="C234" s="75"/>
      <c r="D234" s="65" t="s">
        <v>273</v>
      </c>
      <c r="E234" s="65"/>
      <c r="F234" s="65"/>
      <c r="G234" s="122">
        <v>0</v>
      </c>
      <c r="H234" s="122">
        <v>0</v>
      </c>
    </row>
    <row r="235" spans="1:8" x14ac:dyDescent="0.25">
      <c r="A235" s="77" t="s">
        <v>108</v>
      </c>
      <c r="B235" s="90"/>
      <c r="C235" s="90"/>
      <c r="D235" s="90"/>
      <c r="E235" s="90"/>
      <c r="F235" s="99"/>
      <c r="G235" s="187">
        <f>G236</f>
        <v>25000</v>
      </c>
      <c r="H235" s="187">
        <f>H236</f>
        <v>25000</v>
      </c>
    </row>
    <row r="236" spans="1:8" x14ac:dyDescent="0.25">
      <c r="A236" s="53" t="s">
        <v>14</v>
      </c>
      <c r="B236" s="54"/>
      <c r="C236" s="54" t="s">
        <v>15</v>
      </c>
      <c r="D236" s="54"/>
      <c r="E236" s="54"/>
      <c r="F236" s="102"/>
      <c r="G236" s="120">
        <f>G237+G241</f>
        <v>25000</v>
      </c>
      <c r="H236" s="120">
        <f>H237+H241</f>
        <v>25000</v>
      </c>
    </row>
    <row r="237" spans="1:8" x14ac:dyDescent="0.25">
      <c r="A237" s="56"/>
      <c r="B237" s="54" t="s">
        <v>29</v>
      </c>
      <c r="C237" s="54"/>
      <c r="D237" s="54" t="s">
        <v>30</v>
      </c>
      <c r="E237" s="54"/>
      <c r="F237" s="58"/>
      <c r="G237" s="120">
        <f>G238</f>
        <v>20000</v>
      </c>
      <c r="H237" s="120">
        <f>H238</f>
        <v>20000</v>
      </c>
    </row>
    <row r="238" spans="1:8" x14ac:dyDescent="0.25">
      <c r="A238" s="56"/>
      <c r="B238" s="58"/>
      <c r="C238" s="58" t="s">
        <v>31</v>
      </c>
      <c r="D238" s="58" t="s">
        <v>32</v>
      </c>
      <c r="E238" s="58"/>
      <c r="F238" s="58"/>
      <c r="G238" s="122">
        <f>G239+G240</f>
        <v>20000</v>
      </c>
      <c r="H238" s="122">
        <f>H239+H240</f>
        <v>20000</v>
      </c>
    </row>
    <row r="239" spans="1:8" x14ac:dyDescent="0.25">
      <c r="A239" s="56"/>
      <c r="B239" s="58"/>
      <c r="C239" s="58"/>
      <c r="D239" s="58"/>
      <c r="E239" s="58" t="s">
        <v>33</v>
      </c>
      <c r="F239" s="58"/>
      <c r="G239" s="122">
        <v>10000</v>
      </c>
      <c r="H239" s="122">
        <v>10000</v>
      </c>
    </row>
    <row r="240" spans="1:8" x14ac:dyDescent="0.25">
      <c r="A240" s="56"/>
      <c r="B240" s="58"/>
      <c r="C240" s="58"/>
      <c r="D240" s="58"/>
      <c r="E240" s="58" t="s">
        <v>35</v>
      </c>
      <c r="F240" s="58"/>
      <c r="G240" s="122">
        <v>10000</v>
      </c>
      <c r="H240" s="122">
        <v>10000</v>
      </c>
    </row>
    <row r="241" spans="1:8" x14ac:dyDescent="0.25">
      <c r="A241" s="56"/>
      <c r="B241" s="54" t="s">
        <v>41</v>
      </c>
      <c r="C241" s="54"/>
      <c r="D241" s="54" t="s">
        <v>42</v>
      </c>
      <c r="E241" s="54"/>
      <c r="F241" s="58"/>
      <c r="G241" s="120">
        <f>SUM(G242)</f>
        <v>5000</v>
      </c>
      <c r="H241" s="120">
        <f>SUM(H242)</f>
        <v>5000</v>
      </c>
    </row>
    <row r="242" spans="1:8" x14ac:dyDescent="0.25">
      <c r="A242" s="56"/>
      <c r="B242" s="58"/>
      <c r="C242" s="58" t="s">
        <v>43</v>
      </c>
      <c r="D242" s="58" t="s">
        <v>44</v>
      </c>
      <c r="E242" s="58"/>
      <c r="F242" s="58"/>
      <c r="G242" s="122">
        <v>5000</v>
      </c>
      <c r="H242" s="122">
        <v>5000</v>
      </c>
    </row>
    <row r="243" spans="1:8" x14ac:dyDescent="0.25">
      <c r="A243" s="77" t="s">
        <v>109</v>
      </c>
      <c r="B243" s="90"/>
      <c r="C243" s="90"/>
      <c r="D243" s="90"/>
      <c r="E243" s="90"/>
      <c r="F243" s="99">
        <v>1</v>
      </c>
      <c r="G243" s="187">
        <f>G244+G251+G254+G276+G279</f>
        <v>22047140</v>
      </c>
      <c r="H243" s="187">
        <f>H244+H251+H254+H276+H279</f>
        <v>24122630</v>
      </c>
    </row>
    <row r="244" spans="1:8" x14ac:dyDescent="0.25">
      <c r="A244" s="53" t="s">
        <v>5</v>
      </c>
      <c r="B244" s="54"/>
      <c r="C244" s="54" t="s">
        <v>6</v>
      </c>
      <c r="D244" s="54"/>
      <c r="E244" s="54"/>
      <c r="F244" s="73"/>
      <c r="G244" s="103">
        <f>G245+G249</f>
        <v>4920000</v>
      </c>
      <c r="H244" s="103">
        <f>H245+H249</f>
        <v>5279051</v>
      </c>
    </row>
    <row r="245" spans="1:8" x14ac:dyDescent="0.25">
      <c r="A245" s="53"/>
      <c r="B245" s="54" t="s">
        <v>81</v>
      </c>
      <c r="C245" s="54"/>
      <c r="D245" s="54" t="s">
        <v>82</v>
      </c>
      <c r="E245" s="95"/>
      <c r="F245" s="65"/>
      <c r="G245" s="120">
        <f>G246+G247+G248</f>
        <v>4920000</v>
      </c>
      <c r="H245" s="120">
        <f>H246+H247+H248</f>
        <v>4920000</v>
      </c>
    </row>
    <row r="246" spans="1:8" x14ac:dyDescent="0.25">
      <c r="A246" s="53"/>
      <c r="B246" s="54"/>
      <c r="C246" s="58" t="s">
        <v>83</v>
      </c>
      <c r="D246" s="58" t="s">
        <v>84</v>
      </c>
      <c r="E246" s="58"/>
      <c r="F246" s="65"/>
      <c r="G246" s="122">
        <v>4425000</v>
      </c>
      <c r="H246" s="122">
        <v>4425000</v>
      </c>
    </row>
    <row r="247" spans="1:8" x14ac:dyDescent="0.25">
      <c r="A247" s="53"/>
      <c r="B247" s="54"/>
      <c r="C247" s="58" t="s">
        <v>85</v>
      </c>
      <c r="D247" s="58" t="s">
        <v>95</v>
      </c>
      <c r="E247" s="57"/>
      <c r="F247" s="65"/>
      <c r="G247" s="181">
        <v>375000</v>
      </c>
      <c r="H247" s="181">
        <v>375000</v>
      </c>
    </row>
    <row r="248" spans="1:8" x14ac:dyDescent="0.25">
      <c r="A248" s="53"/>
      <c r="B248" s="54"/>
      <c r="C248" s="58" t="s">
        <v>96</v>
      </c>
      <c r="D248" s="58" t="s">
        <v>97</v>
      </c>
      <c r="E248" s="57"/>
      <c r="F248" s="65"/>
      <c r="G248" s="181">
        <v>120000</v>
      </c>
      <c r="H248" s="181">
        <v>120000</v>
      </c>
    </row>
    <row r="249" spans="1:8" x14ac:dyDescent="0.25">
      <c r="A249" s="53"/>
      <c r="B249" s="54" t="s">
        <v>7</v>
      </c>
      <c r="C249" s="218"/>
      <c r="D249" s="218" t="s">
        <v>8</v>
      </c>
      <c r="E249" s="218"/>
      <c r="F249" s="65"/>
      <c r="G249" s="222">
        <f>G250</f>
        <v>0</v>
      </c>
      <c r="H249" s="222">
        <f>H250</f>
        <v>359051</v>
      </c>
    </row>
    <row r="250" spans="1:8" x14ac:dyDescent="0.25">
      <c r="A250" s="56"/>
      <c r="B250" s="58"/>
      <c r="C250" s="65" t="s">
        <v>258</v>
      </c>
      <c r="D250" s="65" t="s">
        <v>276</v>
      </c>
      <c r="E250" s="220"/>
      <c r="F250" s="65"/>
      <c r="G250" s="181">
        <v>0</v>
      </c>
      <c r="H250" s="181">
        <v>359051</v>
      </c>
    </row>
    <row r="251" spans="1:8" x14ac:dyDescent="0.25">
      <c r="A251" s="53" t="s">
        <v>11</v>
      </c>
      <c r="B251" s="54"/>
      <c r="C251" s="54" t="s">
        <v>12</v>
      </c>
      <c r="D251" s="59"/>
      <c r="E251" s="221"/>
      <c r="F251" s="65"/>
      <c r="G251" s="120">
        <f>SUM(G252:G253)</f>
        <v>657600</v>
      </c>
      <c r="H251" s="120">
        <f>SUM(H252:H253)</f>
        <v>699609</v>
      </c>
    </row>
    <row r="252" spans="1:8" x14ac:dyDescent="0.25">
      <c r="A252" s="56"/>
      <c r="B252" s="58"/>
      <c r="C252" s="58"/>
      <c r="D252" s="58" t="s">
        <v>13</v>
      </c>
      <c r="E252" s="57"/>
      <c r="F252" s="65"/>
      <c r="G252" s="122">
        <v>639600</v>
      </c>
      <c r="H252" s="122">
        <v>681609</v>
      </c>
    </row>
    <row r="253" spans="1:8" x14ac:dyDescent="0.25">
      <c r="A253" s="56"/>
      <c r="B253" s="58"/>
      <c r="C253" s="58"/>
      <c r="D253" s="58" t="s">
        <v>100</v>
      </c>
      <c r="E253" s="57"/>
      <c r="F253" s="65"/>
      <c r="G253" s="122">
        <v>18000</v>
      </c>
      <c r="H253" s="122">
        <v>18000</v>
      </c>
    </row>
    <row r="254" spans="1:8" x14ac:dyDescent="0.25">
      <c r="A254" s="53" t="s">
        <v>14</v>
      </c>
      <c r="B254" s="54"/>
      <c r="C254" s="54" t="s">
        <v>15</v>
      </c>
      <c r="D254" s="54"/>
      <c r="E254" s="54"/>
      <c r="F254" s="88"/>
      <c r="G254" s="120">
        <f>G255+G258+G261+G271</f>
        <v>16469540</v>
      </c>
      <c r="H254" s="120">
        <f>H255+H258+H261+H271</f>
        <v>17891332</v>
      </c>
    </row>
    <row r="255" spans="1:8" x14ac:dyDescent="0.25">
      <c r="A255" s="56"/>
      <c r="B255" s="54" t="s">
        <v>16</v>
      </c>
      <c r="C255" s="54"/>
      <c r="D255" s="54" t="s">
        <v>17</v>
      </c>
      <c r="E255" s="62"/>
      <c r="F255" s="58"/>
      <c r="G255" s="120">
        <f>G256+G257</f>
        <v>1150000</v>
      </c>
      <c r="H255" s="120">
        <f>H256+H257</f>
        <v>1376000</v>
      </c>
    </row>
    <row r="256" spans="1:8" x14ac:dyDescent="0.25">
      <c r="A256" s="56"/>
      <c r="B256" s="58"/>
      <c r="C256" s="58" t="s">
        <v>18</v>
      </c>
      <c r="D256" s="58" t="s">
        <v>19</v>
      </c>
      <c r="E256" s="63"/>
      <c r="F256" s="58"/>
      <c r="G256" s="122">
        <v>150000</v>
      </c>
      <c r="H256" s="122">
        <v>150000</v>
      </c>
    </row>
    <row r="257" spans="1:8" x14ac:dyDescent="0.25">
      <c r="A257" s="56"/>
      <c r="B257" s="58"/>
      <c r="C257" s="58" t="s">
        <v>20</v>
      </c>
      <c r="D257" s="58" t="s">
        <v>21</v>
      </c>
      <c r="E257" s="58"/>
      <c r="F257" s="58"/>
      <c r="G257" s="122">
        <v>1000000</v>
      </c>
      <c r="H257" s="122">
        <v>1226000</v>
      </c>
    </row>
    <row r="258" spans="1:8" x14ac:dyDescent="0.25">
      <c r="A258" s="56"/>
      <c r="B258" s="54" t="s">
        <v>22</v>
      </c>
      <c r="C258" s="54"/>
      <c r="D258" s="54" t="s">
        <v>23</v>
      </c>
      <c r="E258" s="54"/>
      <c r="F258" s="58"/>
      <c r="G258" s="120">
        <f>G259</f>
        <v>140000</v>
      </c>
      <c r="H258" s="120">
        <f>H259</f>
        <v>140000</v>
      </c>
    </row>
    <row r="259" spans="1:8" x14ac:dyDescent="0.25">
      <c r="A259" s="56"/>
      <c r="B259" s="58"/>
      <c r="C259" s="58" t="s">
        <v>26</v>
      </c>
      <c r="D259" s="58" t="s">
        <v>27</v>
      </c>
      <c r="E259" s="58"/>
      <c r="F259" s="58"/>
      <c r="G259" s="122">
        <f>SUM(G260)</f>
        <v>140000</v>
      </c>
      <c r="H259" s="122">
        <f>SUM(H260)</f>
        <v>140000</v>
      </c>
    </row>
    <row r="260" spans="1:8" x14ac:dyDescent="0.25">
      <c r="A260" s="56"/>
      <c r="B260" s="58"/>
      <c r="C260" s="58"/>
      <c r="D260" s="58"/>
      <c r="E260" s="58" t="s">
        <v>28</v>
      </c>
      <c r="F260" s="58"/>
      <c r="G260" s="122">
        <v>140000</v>
      </c>
      <c r="H260" s="122">
        <v>140000</v>
      </c>
    </row>
    <row r="261" spans="1:8" x14ac:dyDescent="0.25">
      <c r="A261" s="56"/>
      <c r="B261" s="54" t="s">
        <v>29</v>
      </c>
      <c r="C261" s="54"/>
      <c r="D261" s="54" t="s">
        <v>30</v>
      </c>
      <c r="E261" s="54"/>
      <c r="F261" s="58"/>
      <c r="G261" s="120">
        <f>G262+G266+G267</f>
        <v>13699540</v>
      </c>
      <c r="H261" s="120">
        <f>H262+H266+H267</f>
        <v>14045842</v>
      </c>
    </row>
    <row r="262" spans="1:8" x14ac:dyDescent="0.25">
      <c r="A262" s="56"/>
      <c r="B262" s="58"/>
      <c r="C262" s="58" t="s">
        <v>31</v>
      </c>
      <c r="D262" s="58" t="s">
        <v>32</v>
      </c>
      <c r="E262" s="58"/>
      <c r="F262" s="58"/>
      <c r="G262" s="122">
        <f>G263+G264+G265</f>
        <v>2400000</v>
      </c>
      <c r="H262" s="122">
        <f>H263+H264+H265</f>
        <v>3400000</v>
      </c>
    </row>
    <row r="263" spans="1:8" ht="18" customHeight="1" x14ac:dyDescent="0.25">
      <c r="A263" s="56"/>
      <c r="B263" s="58"/>
      <c r="C263" s="58"/>
      <c r="D263" s="58"/>
      <c r="E263" s="58" t="s">
        <v>33</v>
      </c>
      <c r="F263" s="58"/>
      <c r="G263" s="122">
        <v>450000</v>
      </c>
      <c r="H263" s="122">
        <v>1950000</v>
      </c>
    </row>
    <row r="264" spans="1:8" x14ac:dyDescent="0.25">
      <c r="A264" s="56"/>
      <c r="B264" s="58"/>
      <c r="C264" s="58"/>
      <c r="D264" s="58"/>
      <c r="E264" s="58" t="s">
        <v>34</v>
      </c>
      <c r="F264" s="58"/>
      <c r="G264" s="122">
        <v>1800000</v>
      </c>
      <c r="H264" s="122">
        <v>1300000</v>
      </c>
    </row>
    <row r="265" spans="1:8" x14ac:dyDescent="0.25">
      <c r="A265" s="56"/>
      <c r="B265" s="58"/>
      <c r="C265" s="58"/>
      <c r="D265" s="58"/>
      <c r="E265" s="58" t="s">
        <v>35</v>
      </c>
      <c r="F265" s="58"/>
      <c r="G265" s="122">
        <v>150000</v>
      </c>
      <c r="H265" s="122">
        <v>150000</v>
      </c>
    </row>
    <row r="266" spans="1:8" x14ac:dyDescent="0.25">
      <c r="A266" s="56"/>
      <c r="B266" s="58"/>
      <c r="C266" s="58" t="s">
        <v>36</v>
      </c>
      <c r="D266" s="58" t="s">
        <v>37</v>
      </c>
      <c r="E266" s="58"/>
      <c r="F266" s="58"/>
      <c r="G266" s="122">
        <v>500000</v>
      </c>
      <c r="H266" s="122">
        <v>500000</v>
      </c>
    </row>
    <row r="267" spans="1:8" x14ac:dyDescent="0.25">
      <c r="A267" s="56"/>
      <c r="B267" s="58"/>
      <c r="C267" s="58" t="s">
        <v>38</v>
      </c>
      <c r="D267" s="58" t="s">
        <v>39</v>
      </c>
      <c r="E267" s="58"/>
      <c r="F267" s="58"/>
      <c r="G267" s="122">
        <f>G268+G270+G269</f>
        <v>10799540</v>
      </c>
      <c r="H267" s="122">
        <f>H268+H270+H269</f>
        <v>10145842</v>
      </c>
    </row>
    <row r="268" spans="1:8" x14ac:dyDescent="0.25">
      <c r="A268" s="56"/>
      <c r="B268" s="58"/>
      <c r="C268" s="58"/>
      <c r="D268" s="389"/>
      <c r="E268" s="484" t="s">
        <v>244</v>
      </c>
      <c r="F268" s="485"/>
      <c r="G268" s="122">
        <v>250000</v>
      </c>
      <c r="H268" s="122">
        <v>250000</v>
      </c>
    </row>
    <row r="269" spans="1:8" ht="30" x14ac:dyDescent="0.25">
      <c r="A269" s="56"/>
      <c r="B269" s="58"/>
      <c r="C269" s="57"/>
      <c r="D269" s="392"/>
      <c r="E269" s="393" t="s">
        <v>295</v>
      </c>
      <c r="F269" s="393"/>
      <c r="G269" s="122">
        <v>7754540</v>
      </c>
      <c r="H269" s="122">
        <v>7100842</v>
      </c>
    </row>
    <row r="270" spans="1:8" x14ac:dyDescent="0.25">
      <c r="A270" s="56"/>
      <c r="B270" s="58"/>
      <c r="C270" s="57"/>
      <c r="D270" s="65"/>
      <c r="E270" s="65" t="s">
        <v>110</v>
      </c>
      <c r="F270" s="65"/>
      <c r="G270" s="122">
        <v>2795000</v>
      </c>
      <c r="H270" s="122">
        <v>2795000</v>
      </c>
    </row>
    <row r="271" spans="1:8" x14ac:dyDescent="0.25">
      <c r="A271" s="56"/>
      <c r="B271" s="54" t="s">
        <v>41</v>
      </c>
      <c r="C271" s="95"/>
      <c r="D271" s="96" t="s">
        <v>42</v>
      </c>
      <c r="E271" s="96"/>
      <c r="F271" s="65"/>
      <c r="G271" s="120">
        <f t="shared" ref="G271" si="18">G273+G274+G272</f>
        <v>1480000</v>
      </c>
      <c r="H271" s="120">
        <f>H273+H274+H272</f>
        <v>2329490</v>
      </c>
    </row>
    <row r="272" spans="1:8" x14ac:dyDescent="0.25">
      <c r="A272" s="56"/>
      <c r="B272" s="54"/>
      <c r="C272" s="57" t="s">
        <v>104</v>
      </c>
      <c r="D272" s="65" t="s">
        <v>287</v>
      </c>
      <c r="E272" s="96"/>
      <c r="F272" s="65"/>
      <c r="G272" s="122">
        <v>30000</v>
      </c>
      <c r="H272" s="122">
        <v>30000</v>
      </c>
    </row>
    <row r="273" spans="1:12" x14ac:dyDescent="0.25">
      <c r="A273" s="56"/>
      <c r="B273" s="58"/>
      <c r="C273" s="57" t="s">
        <v>43</v>
      </c>
      <c r="D273" s="65" t="s">
        <v>44</v>
      </c>
      <c r="E273" s="65"/>
      <c r="F273" s="65"/>
      <c r="G273" s="122">
        <v>1400000</v>
      </c>
      <c r="H273" s="122">
        <v>2249490</v>
      </c>
    </row>
    <row r="274" spans="1:12" x14ac:dyDescent="0.25">
      <c r="A274" s="56"/>
      <c r="B274" s="58"/>
      <c r="C274" s="57" t="s">
        <v>45</v>
      </c>
      <c r="D274" s="65" t="s">
        <v>111</v>
      </c>
      <c r="E274" s="65"/>
      <c r="F274" s="65"/>
      <c r="G274" s="122">
        <f>G275</f>
        <v>50000</v>
      </c>
      <c r="H274" s="122">
        <f>H275</f>
        <v>50000</v>
      </c>
    </row>
    <row r="275" spans="1:12" x14ac:dyDescent="0.25">
      <c r="A275" s="56"/>
      <c r="B275" s="58"/>
      <c r="C275" s="57"/>
      <c r="D275" s="65" t="s">
        <v>112</v>
      </c>
      <c r="E275" s="65"/>
      <c r="F275" s="65"/>
      <c r="G275" s="122">
        <v>50000</v>
      </c>
      <c r="H275" s="122">
        <v>50000</v>
      </c>
    </row>
    <row r="276" spans="1:12" x14ac:dyDescent="0.25">
      <c r="A276" s="67" t="s">
        <v>67</v>
      </c>
      <c r="B276" s="58"/>
      <c r="C276" s="386" t="s">
        <v>68</v>
      </c>
      <c r="D276" s="65"/>
      <c r="E276" s="65"/>
      <c r="F276" s="65"/>
      <c r="G276" s="120">
        <f>G277+L283</f>
        <v>0</v>
      </c>
      <c r="H276" s="120">
        <f>H277+H278</f>
        <v>252638</v>
      </c>
    </row>
    <row r="277" spans="1:12" x14ac:dyDescent="0.25">
      <c r="A277" s="56"/>
      <c r="B277" s="57"/>
      <c r="C277" s="220" t="s">
        <v>90</v>
      </c>
      <c r="D277" s="477" t="s">
        <v>447</v>
      </c>
      <c r="E277" s="478"/>
      <c r="F277" s="478"/>
      <c r="G277" s="122">
        <v>0</v>
      </c>
      <c r="H277" s="122">
        <v>198928</v>
      </c>
    </row>
    <row r="278" spans="1:12" x14ac:dyDescent="0.25">
      <c r="A278" s="56"/>
      <c r="B278" s="57"/>
      <c r="C278" s="220" t="s">
        <v>71</v>
      </c>
      <c r="D278" s="477" t="s">
        <v>72</v>
      </c>
      <c r="E278" s="478"/>
      <c r="F278" s="478"/>
      <c r="G278" s="122">
        <v>0</v>
      </c>
      <c r="H278" s="122">
        <v>53710</v>
      </c>
    </row>
    <row r="279" spans="1:12" x14ac:dyDescent="0.25">
      <c r="A279" s="67" t="s">
        <v>113</v>
      </c>
      <c r="B279" s="70"/>
      <c r="C279" s="71"/>
      <c r="D279" s="390" t="s">
        <v>114</v>
      </c>
      <c r="E279" s="227"/>
      <c r="F279" s="391"/>
      <c r="G279" s="66">
        <f>G280</f>
        <v>0</v>
      </c>
      <c r="H279" s="66">
        <f>H280</f>
        <v>0</v>
      </c>
    </row>
    <row r="280" spans="1:12" x14ac:dyDescent="0.25">
      <c r="A280" s="74"/>
      <c r="B280" s="65" t="s">
        <v>278</v>
      </c>
      <c r="C280" s="75"/>
      <c r="D280" s="65" t="s">
        <v>279</v>
      </c>
      <c r="E280" s="65"/>
      <c r="F280" s="217"/>
      <c r="G280" s="122">
        <v>0</v>
      </c>
      <c r="H280" s="122">
        <v>0</v>
      </c>
    </row>
    <row r="281" spans="1:12" x14ac:dyDescent="0.25">
      <c r="A281" s="77" t="s">
        <v>241</v>
      </c>
      <c r="B281" s="90"/>
      <c r="C281" s="90"/>
      <c r="D281" s="90"/>
      <c r="E281" s="90"/>
      <c r="F281" s="99"/>
      <c r="G281" s="187">
        <f>G282</f>
        <v>490000</v>
      </c>
      <c r="H281" s="187">
        <f>H282+H291</f>
        <v>7330220</v>
      </c>
    </row>
    <row r="282" spans="1:12" x14ac:dyDescent="0.25">
      <c r="A282" s="53" t="s">
        <v>14</v>
      </c>
      <c r="B282" s="54"/>
      <c r="C282" s="54" t="s">
        <v>15</v>
      </c>
      <c r="D282" s="54"/>
      <c r="E282" s="54"/>
      <c r="F282" s="58"/>
      <c r="G282" s="120">
        <f>G283+G285+G289</f>
        <v>490000</v>
      </c>
      <c r="H282" s="120">
        <f>H283+H285+H289</f>
        <v>490000</v>
      </c>
    </row>
    <row r="283" spans="1:12" x14ac:dyDescent="0.25">
      <c r="A283" s="56"/>
      <c r="B283" s="54" t="s">
        <v>16</v>
      </c>
      <c r="C283" s="54"/>
      <c r="D283" s="54" t="s">
        <v>17</v>
      </c>
      <c r="E283" s="62"/>
      <c r="F283" s="58"/>
      <c r="G283" s="120">
        <f>G284</f>
        <v>100000</v>
      </c>
      <c r="H283" s="120">
        <f>H284</f>
        <v>100000</v>
      </c>
    </row>
    <row r="284" spans="1:12" x14ac:dyDescent="0.25">
      <c r="A284" s="56"/>
      <c r="B284" s="58"/>
      <c r="C284" s="58" t="s">
        <v>20</v>
      </c>
      <c r="D284" s="58" t="s">
        <v>21</v>
      </c>
      <c r="E284" s="58"/>
      <c r="F284" s="58"/>
      <c r="G284" s="122">
        <v>100000</v>
      </c>
      <c r="H284" s="122">
        <v>100000</v>
      </c>
    </row>
    <row r="285" spans="1:12" x14ac:dyDescent="0.25">
      <c r="A285" s="56"/>
      <c r="B285" s="54" t="s">
        <v>29</v>
      </c>
      <c r="C285" s="54"/>
      <c r="D285" s="54" t="s">
        <v>30</v>
      </c>
      <c r="E285" s="54"/>
      <c r="F285" s="58"/>
      <c r="G285" s="120">
        <f>G286+G287</f>
        <v>300000</v>
      </c>
      <c r="H285" s="120">
        <f>H286+H287</f>
        <v>300000</v>
      </c>
    </row>
    <row r="286" spans="1:12" x14ac:dyDescent="0.25">
      <c r="A286" s="56"/>
      <c r="B286" s="58"/>
      <c r="C286" s="58" t="s">
        <v>36</v>
      </c>
      <c r="D286" s="58" t="s">
        <v>37</v>
      </c>
      <c r="E286" s="58"/>
      <c r="F286" s="58"/>
      <c r="G286" s="122">
        <v>100000</v>
      </c>
      <c r="H286" s="122">
        <v>100000</v>
      </c>
      <c r="J286" s="104"/>
      <c r="K286" s="104"/>
      <c r="L286" s="104"/>
    </row>
    <row r="287" spans="1:12" x14ac:dyDescent="0.25">
      <c r="A287" s="56"/>
      <c r="B287" s="58"/>
      <c r="C287" s="58" t="s">
        <v>38</v>
      </c>
      <c r="D287" s="58" t="s">
        <v>39</v>
      </c>
      <c r="E287" s="58"/>
      <c r="F287" s="58"/>
      <c r="G287" s="122">
        <f>G288</f>
        <v>200000</v>
      </c>
      <c r="H287" s="122">
        <f>H288</f>
        <v>200000</v>
      </c>
    </row>
    <row r="288" spans="1:12" x14ac:dyDescent="0.25">
      <c r="A288" s="56"/>
      <c r="B288" s="58"/>
      <c r="C288" s="58"/>
      <c r="D288" s="58"/>
      <c r="E288" s="58" t="s">
        <v>40</v>
      </c>
      <c r="F288" s="58"/>
      <c r="G288" s="122">
        <v>200000</v>
      </c>
      <c r="H288" s="122">
        <v>200000</v>
      </c>
    </row>
    <row r="289" spans="1:8" x14ac:dyDescent="0.25">
      <c r="A289" s="56"/>
      <c r="B289" s="54" t="s">
        <v>41</v>
      </c>
      <c r="C289" s="54"/>
      <c r="D289" s="54" t="s">
        <v>42</v>
      </c>
      <c r="E289" s="54"/>
      <c r="F289" s="58"/>
      <c r="G289" s="120">
        <f>G290</f>
        <v>90000</v>
      </c>
      <c r="H289" s="120">
        <f>H290</f>
        <v>90000</v>
      </c>
    </row>
    <row r="290" spans="1:8" x14ac:dyDescent="0.25">
      <c r="A290" s="56"/>
      <c r="B290" s="58"/>
      <c r="C290" s="58" t="s">
        <v>43</v>
      </c>
      <c r="D290" s="58" t="s">
        <v>44</v>
      </c>
      <c r="E290" s="58"/>
      <c r="F290" s="58"/>
      <c r="G290" s="122">
        <v>90000</v>
      </c>
      <c r="H290" s="122">
        <v>90000</v>
      </c>
    </row>
    <row r="291" spans="1:8" x14ac:dyDescent="0.25">
      <c r="A291" s="67" t="s">
        <v>67</v>
      </c>
      <c r="B291" s="54"/>
      <c r="C291" s="386" t="s">
        <v>68</v>
      </c>
      <c r="D291" s="96"/>
      <c r="E291" s="96"/>
      <c r="F291" s="96"/>
      <c r="G291" s="120">
        <f>G292+G293</f>
        <v>0</v>
      </c>
      <c r="H291" s="120">
        <f>H292+H293</f>
        <v>6840220</v>
      </c>
    </row>
    <row r="292" spans="1:8" x14ac:dyDescent="0.25">
      <c r="A292" s="56"/>
      <c r="B292" s="57"/>
      <c r="C292" s="220" t="s">
        <v>90</v>
      </c>
      <c r="D292" s="477" t="s">
        <v>460</v>
      </c>
      <c r="E292" s="478"/>
      <c r="F292" s="478"/>
      <c r="G292" s="122">
        <v>0</v>
      </c>
      <c r="H292" s="122">
        <v>5386000</v>
      </c>
    </row>
    <row r="293" spans="1:8" x14ac:dyDescent="0.25">
      <c r="A293" s="56"/>
      <c r="B293" s="57"/>
      <c r="C293" s="220" t="s">
        <v>71</v>
      </c>
      <c r="D293" s="477" t="s">
        <v>72</v>
      </c>
      <c r="E293" s="478"/>
      <c r="F293" s="478"/>
      <c r="G293" s="122">
        <v>0</v>
      </c>
      <c r="H293" s="122">
        <v>1454220</v>
      </c>
    </row>
    <row r="294" spans="1:8" x14ac:dyDescent="0.25">
      <c r="A294" s="105" t="s">
        <v>242</v>
      </c>
      <c r="B294" s="106"/>
      <c r="C294" s="106"/>
      <c r="D294" s="106"/>
      <c r="E294" s="106"/>
      <c r="F294" s="106"/>
      <c r="G294" s="180">
        <f>G295</f>
        <v>710000</v>
      </c>
      <c r="H294" s="180">
        <f>H295</f>
        <v>750000</v>
      </c>
    </row>
    <row r="295" spans="1:8" x14ac:dyDescent="0.25">
      <c r="A295" s="53" t="s">
        <v>14</v>
      </c>
      <c r="B295" s="54"/>
      <c r="C295" s="54" t="s">
        <v>15</v>
      </c>
      <c r="D295" s="54"/>
      <c r="E295" s="54"/>
      <c r="F295" s="58"/>
      <c r="G295" s="120">
        <f>G296+G298+G302</f>
        <v>710000</v>
      </c>
      <c r="H295" s="120">
        <f>H296+H298+H302</f>
        <v>750000</v>
      </c>
    </row>
    <row r="296" spans="1:8" x14ac:dyDescent="0.25">
      <c r="A296" s="56"/>
      <c r="B296" s="54" t="s">
        <v>16</v>
      </c>
      <c r="C296" s="54"/>
      <c r="D296" s="54" t="s">
        <v>17</v>
      </c>
      <c r="E296" s="62"/>
      <c r="F296" s="58"/>
      <c r="G296" s="120">
        <f>G297</f>
        <v>30000</v>
      </c>
      <c r="H296" s="120">
        <f>H297</f>
        <v>30000</v>
      </c>
    </row>
    <row r="297" spans="1:8" x14ac:dyDescent="0.25">
      <c r="A297" s="56"/>
      <c r="B297" s="58"/>
      <c r="C297" s="58" t="s">
        <v>20</v>
      </c>
      <c r="D297" s="58" t="s">
        <v>21</v>
      </c>
      <c r="E297" s="58"/>
      <c r="F297" s="58"/>
      <c r="G297" s="122">
        <v>30000</v>
      </c>
      <c r="H297" s="122">
        <v>30000</v>
      </c>
    </row>
    <row r="298" spans="1:8" x14ac:dyDescent="0.25">
      <c r="A298" s="56"/>
      <c r="B298" s="54" t="s">
        <v>29</v>
      </c>
      <c r="C298" s="54"/>
      <c r="D298" s="54" t="s">
        <v>30</v>
      </c>
      <c r="E298" s="54"/>
      <c r="F298" s="58"/>
      <c r="G298" s="120">
        <f t="shared" ref="G298:H298" si="19">G300+G299</f>
        <v>650000</v>
      </c>
      <c r="H298" s="120">
        <f t="shared" si="19"/>
        <v>650000</v>
      </c>
    </row>
    <row r="299" spans="1:8" x14ac:dyDescent="0.25">
      <c r="A299" s="56"/>
      <c r="B299" s="54"/>
      <c r="C299" s="58" t="s">
        <v>36</v>
      </c>
      <c r="D299" s="58" t="s">
        <v>37</v>
      </c>
      <c r="E299" s="58"/>
      <c r="F299" s="58"/>
      <c r="G299" s="122">
        <v>500000</v>
      </c>
      <c r="H299" s="122">
        <v>500000</v>
      </c>
    </row>
    <row r="300" spans="1:8" x14ac:dyDescent="0.25">
      <c r="A300" s="56"/>
      <c r="B300" s="54"/>
      <c r="C300" s="58" t="s">
        <v>38</v>
      </c>
      <c r="D300" s="58" t="s">
        <v>39</v>
      </c>
      <c r="E300" s="58"/>
      <c r="F300" s="58"/>
      <c r="G300" s="122">
        <f t="shared" ref="G300:H300" si="20">G301</f>
        <v>150000</v>
      </c>
      <c r="H300" s="122">
        <f t="shared" si="20"/>
        <v>150000</v>
      </c>
    </row>
    <row r="301" spans="1:8" x14ac:dyDescent="0.25">
      <c r="A301" s="56"/>
      <c r="B301" s="54"/>
      <c r="C301" s="58"/>
      <c r="D301" s="58"/>
      <c r="E301" s="58" t="s">
        <v>40</v>
      </c>
      <c r="F301" s="58"/>
      <c r="G301" s="122">
        <v>150000</v>
      </c>
      <c r="H301" s="122">
        <v>150000</v>
      </c>
    </row>
    <row r="302" spans="1:8" x14ac:dyDescent="0.25">
      <c r="A302" s="56"/>
      <c r="B302" s="54" t="s">
        <v>41</v>
      </c>
      <c r="C302" s="54"/>
      <c r="D302" s="54" t="s">
        <v>42</v>
      </c>
      <c r="E302" s="54"/>
      <c r="F302" s="58"/>
      <c r="G302" s="120">
        <f>G303</f>
        <v>30000</v>
      </c>
      <c r="H302" s="120">
        <f>H303</f>
        <v>70000</v>
      </c>
    </row>
    <row r="303" spans="1:8" x14ac:dyDescent="0.25">
      <c r="A303" s="56"/>
      <c r="B303" s="58"/>
      <c r="C303" s="58" t="s">
        <v>43</v>
      </c>
      <c r="D303" s="58" t="s">
        <v>44</v>
      </c>
      <c r="E303" s="58"/>
      <c r="F303" s="58"/>
      <c r="G303" s="122">
        <v>30000</v>
      </c>
      <c r="H303" s="122">
        <v>70000</v>
      </c>
    </row>
    <row r="304" spans="1:8" x14ac:dyDescent="0.25">
      <c r="A304" s="77" t="s">
        <v>115</v>
      </c>
      <c r="B304" s="90"/>
      <c r="C304" s="90"/>
      <c r="D304" s="90"/>
      <c r="E304" s="90"/>
      <c r="F304" s="99">
        <v>1</v>
      </c>
      <c r="G304" s="187">
        <f>G313+G305+G310+G327</f>
        <v>30814140</v>
      </c>
      <c r="H304" s="187">
        <f>H313+H305+H310+H327</f>
        <v>33084140</v>
      </c>
    </row>
    <row r="305" spans="1:8" x14ac:dyDescent="0.25">
      <c r="A305" s="53" t="s">
        <v>5</v>
      </c>
      <c r="B305" s="54"/>
      <c r="C305" s="54" t="s">
        <v>6</v>
      </c>
      <c r="D305" s="54"/>
      <c r="E305" s="54"/>
      <c r="F305" s="73"/>
      <c r="G305" s="120">
        <f>G306</f>
        <v>2328000</v>
      </c>
      <c r="H305" s="120">
        <f>H306</f>
        <v>2328000</v>
      </c>
    </row>
    <row r="306" spans="1:8" x14ac:dyDescent="0.25">
      <c r="A306" s="53"/>
      <c r="B306" s="54" t="s">
        <v>81</v>
      </c>
      <c r="C306" s="54"/>
      <c r="D306" s="54" t="s">
        <v>82</v>
      </c>
      <c r="E306" s="95"/>
      <c r="F306" s="65"/>
      <c r="G306" s="120">
        <f>G307+G308+G309</f>
        <v>2328000</v>
      </c>
      <c r="H306" s="120">
        <f>H307+H308+H309</f>
        <v>2328000</v>
      </c>
    </row>
    <row r="307" spans="1:8" x14ac:dyDescent="0.25">
      <c r="A307" s="53"/>
      <c r="B307" s="54"/>
      <c r="C307" s="58" t="s">
        <v>83</v>
      </c>
      <c r="D307" s="58" t="s">
        <v>84</v>
      </c>
      <c r="E307" s="58"/>
      <c r="F307" s="65"/>
      <c r="G307" s="122">
        <v>2064000</v>
      </c>
      <c r="H307" s="122">
        <v>2064000</v>
      </c>
    </row>
    <row r="308" spans="1:8" x14ac:dyDescent="0.25">
      <c r="A308" s="53"/>
      <c r="B308" s="54"/>
      <c r="C308" s="58" t="s">
        <v>85</v>
      </c>
      <c r="D308" s="58" t="s">
        <v>95</v>
      </c>
      <c r="E308" s="57"/>
      <c r="F308" s="65"/>
      <c r="G308" s="122">
        <v>174000</v>
      </c>
      <c r="H308" s="122">
        <v>174000</v>
      </c>
    </row>
    <row r="309" spans="1:8" x14ac:dyDescent="0.25">
      <c r="A309" s="53"/>
      <c r="B309" s="54"/>
      <c r="C309" s="58" t="s">
        <v>96</v>
      </c>
      <c r="D309" s="58" t="s">
        <v>97</v>
      </c>
      <c r="E309" s="58"/>
      <c r="F309" s="104"/>
      <c r="G309" s="122">
        <v>90000</v>
      </c>
      <c r="H309" s="122">
        <v>90000</v>
      </c>
    </row>
    <row r="310" spans="1:8" x14ac:dyDescent="0.25">
      <c r="A310" s="53" t="s">
        <v>11</v>
      </c>
      <c r="B310" s="54"/>
      <c r="C310" s="54" t="s">
        <v>12</v>
      </c>
      <c r="D310" s="59"/>
      <c r="E310" s="59"/>
      <c r="F310" s="88"/>
      <c r="G310" s="120">
        <f>G311+G312</f>
        <v>316140</v>
      </c>
      <c r="H310" s="120">
        <f>H311+H312</f>
        <v>316140</v>
      </c>
    </row>
    <row r="311" spans="1:8" x14ac:dyDescent="0.25">
      <c r="A311" s="56"/>
      <c r="B311" s="58"/>
      <c r="C311" s="58"/>
      <c r="D311" s="58" t="s">
        <v>13</v>
      </c>
      <c r="E311" s="58"/>
      <c r="F311" s="58"/>
      <c r="G311" s="122">
        <v>302640</v>
      </c>
      <c r="H311" s="122">
        <v>302640</v>
      </c>
    </row>
    <row r="312" spans="1:8" x14ac:dyDescent="0.25">
      <c r="A312" s="56"/>
      <c r="B312" s="58"/>
      <c r="C312" s="58"/>
      <c r="D312" s="58" t="s">
        <v>100</v>
      </c>
      <c r="E312" s="58"/>
      <c r="F312" s="58"/>
      <c r="G312" s="122">
        <v>13500</v>
      </c>
      <c r="H312" s="122">
        <v>13500</v>
      </c>
    </row>
    <row r="313" spans="1:8" x14ac:dyDescent="0.25">
      <c r="A313" s="53" t="s">
        <v>14</v>
      </c>
      <c r="B313" s="54"/>
      <c r="C313" s="54" t="s">
        <v>15</v>
      </c>
      <c r="D313" s="54"/>
      <c r="E313" s="54"/>
      <c r="F313" s="58"/>
      <c r="G313" s="120">
        <f>G316+G325+G314</f>
        <v>24170000</v>
      </c>
      <c r="H313" s="120">
        <f>H316+H325+H314</f>
        <v>26440000</v>
      </c>
    </row>
    <row r="314" spans="1:8" x14ac:dyDescent="0.25">
      <c r="A314" s="56"/>
      <c r="B314" s="54" t="s">
        <v>16</v>
      </c>
      <c r="C314" s="54"/>
      <c r="D314" s="54" t="s">
        <v>17</v>
      </c>
      <c r="E314" s="62"/>
      <c r="F314" s="58"/>
      <c r="G314" s="120">
        <f>G315</f>
        <v>100000</v>
      </c>
      <c r="H314" s="120">
        <f>H315</f>
        <v>150000</v>
      </c>
    </row>
    <row r="315" spans="1:8" x14ac:dyDescent="0.25">
      <c r="A315" s="56"/>
      <c r="B315" s="58"/>
      <c r="C315" s="58" t="s">
        <v>20</v>
      </c>
      <c r="D315" s="58" t="s">
        <v>21</v>
      </c>
      <c r="E315" s="58"/>
      <c r="F315" s="58"/>
      <c r="G315" s="122">
        <v>100000</v>
      </c>
      <c r="H315" s="122">
        <v>150000</v>
      </c>
    </row>
    <row r="316" spans="1:8" x14ac:dyDescent="0.25">
      <c r="A316" s="56"/>
      <c r="B316" s="54" t="s">
        <v>29</v>
      </c>
      <c r="C316" s="54"/>
      <c r="D316" s="54" t="s">
        <v>30</v>
      </c>
      <c r="E316" s="54"/>
      <c r="F316" s="58"/>
      <c r="G316" s="120">
        <f>G317+G321+G322+G323</f>
        <v>18870000</v>
      </c>
      <c r="H316" s="120">
        <f>H317+H321+H322+H323</f>
        <v>20870000</v>
      </c>
    </row>
    <row r="317" spans="1:8" x14ac:dyDescent="0.25">
      <c r="A317" s="56"/>
      <c r="B317" s="58"/>
      <c r="C317" s="58" t="s">
        <v>31</v>
      </c>
      <c r="D317" s="58" t="s">
        <v>32</v>
      </c>
      <c r="E317" s="58"/>
      <c r="F317" s="58"/>
      <c r="G317" s="122">
        <f>G318+G319+G320</f>
        <v>770000</v>
      </c>
      <c r="H317" s="122">
        <f>H318+H319+H320</f>
        <v>1370000</v>
      </c>
    </row>
    <row r="318" spans="1:8" x14ac:dyDescent="0.25">
      <c r="A318" s="56"/>
      <c r="B318" s="58"/>
      <c r="C318" s="58"/>
      <c r="D318" s="58"/>
      <c r="E318" s="58" t="s">
        <v>33</v>
      </c>
      <c r="F318" s="58"/>
      <c r="G318" s="122">
        <v>500000</v>
      </c>
      <c r="H318" s="122">
        <v>1000000</v>
      </c>
    </row>
    <row r="319" spans="1:8" x14ac:dyDescent="0.25">
      <c r="A319" s="56"/>
      <c r="B319" s="58"/>
      <c r="C319" s="58"/>
      <c r="D319" s="58"/>
      <c r="E319" s="58" t="s">
        <v>251</v>
      </c>
      <c r="F319" s="58"/>
      <c r="G319" s="125">
        <v>70000</v>
      </c>
      <c r="H319" s="125">
        <v>70000</v>
      </c>
    </row>
    <row r="320" spans="1:8" x14ac:dyDescent="0.25">
      <c r="A320" s="56"/>
      <c r="B320" s="58"/>
      <c r="C320" s="58"/>
      <c r="D320" s="58"/>
      <c r="E320" s="58" t="s">
        <v>34</v>
      </c>
      <c r="F320" s="58"/>
      <c r="G320" s="125">
        <v>200000</v>
      </c>
      <c r="H320" s="125">
        <v>300000</v>
      </c>
    </row>
    <row r="321" spans="1:8" x14ac:dyDescent="0.25">
      <c r="A321" s="56"/>
      <c r="B321" s="58"/>
      <c r="C321" s="58" t="s">
        <v>116</v>
      </c>
      <c r="D321" s="58" t="s">
        <v>117</v>
      </c>
      <c r="E321" s="58"/>
      <c r="F321" s="58"/>
      <c r="G321" s="125">
        <v>17000000</v>
      </c>
      <c r="H321" s="125">
        <v>18300000</v>
      </c>
    </row>
    <row r="322" spans="1:8" x14ac:dyDescent="0.25">
      <c r="A322" s="56"/>
      <c r="B322" s="58"/>
      <c r="C322" s="58" t="s">
        <v>36</v>
      </c>
      <c r="D322" s="58" t="s">
        <v>37</v>
      </c>
      <c r="E322" s="58"/>
      <c r="F322" s="58"/>
      <c r="G322" s="122">
        <v>100000</v>
      </c>
      <c r="H322" s="122">
        <v>100000</v>
      </c>
    </row>
    <row r="323" spans="1:8" x14ac:dyDescent="0.25">
      <c r="A323" s="108"/>
      <c r="B323" s="75"/>
      <c r="C323" s="69" t="s">
        <v>38</v>
      </c>
      <c r="D323" s="58" t="s">
        <v>39</v>
      </c>
      <c r="E323" s="58"/>
      <c r="F323" s="61"/>
      <c r="G323" s="122">
        <f>G324</f>
        <v>1000000</v>
      </c>
      <c r="H323" s="122">
        <v>1100000</v>
      </c>
    </row>
    <row r="324" spans="1:8" x14ac:dyDescent="0.25">
      <c r="A324" s="109"/>
      <c r="B324" s="88"/>
      <c r="C324" s="58"/>
      <c r="D324" s="188"/>
      <c r="E324" s="110" t="s">
        <v>40</v>
      </c>
      <c r="F324" s="61"/>
      <c r="G324" s="122">
        <v>1000000</v>
      </c>
      <c r="H324" s="122">
        <v>1000000</v>
      </c>
    </row>
    <row r="325" spans="1:8" x14ac:dyDescent="0.25">
      <c r="A325" s="56"/>
      <c r="B325" s="54" t="s">
        <v>41</v>
      </c>
      <c r="C325" s="54"/>
      <c r="D325" s="54" t="s">
        <v>42</v>
      </c>
      <c r="E325" s="54"/>
      <c r="F325" s="58"/>
      <c r="G325" s="120">
        <f>SUM(G326:G326)</f>
        <v>5200000</v>
      </c>
      <c r="H325" s="120">
        <f>SUM(H326:H326)</f>
        <v>5420000</v>
      </c>
    </row>
    <row r="326" spans="1:8" x14ac:dyDescent="0.25">
      <c r="A326" s="56"/>
      <c r="B326" s="58"/>
      <c r="C326" s="58" t="s">
        <v>43</v>
      </c>
      <c r="D326" s="58" t="s">
        <v>44</v>
      </c>
      <c r="E326" s="58"/>
      <c r="F326" s="58"/>
      <c r="G326" s="122">
        <v>5200000</v>
      </c>
      <c r="H326" s="122">
        <v>5420000</v>
      </c>
    </row>
    <row r="327" spans="1:8" x14ac:dyDescent="0.25">
      <c r="A327" s="233" t="s">
        <v>67</v>
      </c>
      <c r="B327" s="234"/>
      <c r="C327" s="234" t="s">
        <v>68</v>
      </c>
      <c r="D327" s="234"/>
      <c r="E327" s="97"/>
      <c r="F327" s="54"/>
      <c r="G327" s="120">
        <f>G329+G328</f>
        <v>4000000</v>
      </c>
      <c r="H327" s="120">
        <f>H329+H328</f>
        <v>4000000</v>
      </c>
    </row>
    <row r="328" spans="1:8" x14ac:dyDescent="0.25">
      <c r="A328" s="76"/>
      <c r="B328" s="232"/>
      <c r="C328" s="232" t="s">
        <v>69</v>
      </c>
      <c r="D328" s="232" t="s">
        <v>289</v>
      </c>
      <c r="E328" s="69"/>
      <c r="F328" s="58"/>
      <c r="G328" s="122">
        <v>4000000</v>
      </c>
      <c r="H328" s="122">
        <v>4000000</v>
      </c>
    </row>
    <row r="329" spans="1:8" x14ac:dyDescent="0.25">
      <c r="A329" s="76"/>
      <c r="B329" s="232"/>
      <c r="C329" s="232" t="s">
        <v>69</v>
      </c>
      <c r="D329" s="232" t="s">
        <v>288</v>
      </c>
      <c r="E329" s="69"/>
      <c r="F329" s="58"/>
      <c r="G329" s="122">
        <v>0</v>
      </c>
      <c r="H329" s="122">
        <v>0</v>
      </c>
    </row>
    <row r="330" spans="1:8" x14ac:dyDescent="0.25">
      <c r="A330" s="481" t="s">
        <v>214</v>
      </c>
      <c r="B330" s="482"/>
      <c r="C330" s="482"/>
      <c r="D330" s="482"/>
      <c r="E330" s="483"/>
      <c r="F330" s="111">
        <v>1</v>
      </c>
      <c r="G330" s="180">
        <f>G331+G336+G339</f>
        <v>7397008</v>
      </c>
      <c r="H330" s="180">
        <f>H331+H336+H339</f>
        <v>7712008</v>
      </c>
    </row>
    <row r="331" spans="1:8" x14ac:dyDescent="0.25">
      <c r="A331" s="112" t="s">
        <v>5</v>
      </c>
      <c r="B331" s="54"/>
      <c r="C331" s="54" t="s">
        <v>6</v>
      </c>
      <c r="D331" s="54"/>
      <c r="E331" s="58"/>
      <c r="F331" s="113"/>
      <c r="G331" s="120">
        <f>G332</f>
        <v>4441600</v>
      </c>
      <c r="H331" s="120">
        <f>H332</f>
        <v>4441600</v>
      </c>
    </row>
    <row r="332" spans="1:8" x14ac:dyDescent="0.25">
      <c r="A332" s="112"/>
      <c r="B332" s="68" t="s">
        <v>81</v>
      </c>
      <c r="C332" s="54"/>
      <c r="D332" s="54" t="s">
        <v>82</v>
      </c>
      <c r="E332" s="58"/>
      <c r="F332" s="113"/>
      <c r="G332" s="120">
        <f>G333+G334+G335</f>
        <v>4441600</v>
      </c>
      <c r="H332" s="120">
        <f>H333+H334+H335</f>
        <v>4441600</v>
      </c>
    </row>
    <row r="333" spans="1:8" x14ac:dyDescent="0.25">
      <c r="A333" s="114"/>
      <c r="B333" s="75"/>
      <c r="C333" s="69" t="s">
        <v>83</v>
      </c>
      <c r="D333" s="58" t="s">
        <v>84</v>
      </c>
      <c r="E333" s="58"/>
      <c r="F333" s="61"/>
      <c r="G333" s="122">
        <v>3985800</v>
      </c>
      <c r="H333" s="122">
        <v>3985800</v>
      </c>
    </row>
    <row r="334" spans="1:8" x14ac:dyDescent="0.25">
      <c r="A334" s="114"/>
      <c r="B334" s="75"/>
      <c r="C334" s="69" t="s">
        <v>85</v>
      </c>
      <c r="D334" s="58" t="s">
        <v>138</v>
      </c>
      <c r="E334" s="58"/>
      <c r="F334" s="61"/>
      <c r="G334" s="122">
        <v>335800</v>
      </c>
      <c r="H334" s="122">
        <v>335800</v>
      </c>
    </row>
    <row r="335" spans="1:8" x14ac:dyDescent="0.25">
      <c r="A335" s="114"/>
      <c r="B335" s="75"/>
      <c r="C335" s="69" t="s">
        <v>139</v>
      </c>
      <c r="D335" s="58" t="s">
        <v>97</v>
      </c>
      <c r="E335" s="58"/>
      <c r="F335" s="61"/>
      <c r="G335" s="122">
        <v>120000</v>
      </c>
      <c r="H335" s="122">
        <v>120000</v>
      </c>
    </row>
    <row r="336" spans="1:8" x14ac:dyDescent="0.25">
      <c r="A336" s="115" t="s">
        <v>11</v>
      </c>
      <c r="B336" s="96"/>
      <c r="C336" s="116" t="s">
        <v>12</v>
      </c>
      <c r="D336" s="117"/>
      <c r="E336" s="118"/>
      <c r="F336" s="113"/>
      <c r="G336" s="120">
        <f>G337+G338</f>
        <v>595408</v>
      </c>
      <c r="H336" s="120">
        <f>H337+H338</f>
        <v>595408</v>
      </c>
    </row>
    <row r="337" spans="1:8" x14ac:dyDescent="0.25">
      <c r="A337" s="119"/>
      <c r="B337" s="88"/>
      <c r="C337" s="110" t="s">
        <v>13</v>
      </c>
      <c r="D337" s="58"/>
      <c r="E337" s="58"/>
      <c r="F337" s="61"/>
      <c r="G337" s="173">
        <v>577408</v>
      </c>
      <c r="H337" s="173">
        <v>577408</v>
      </c>
    </row>
    <row r="338" spans="1:8" x14ac:dyDescent="0.25">
      <c r="A338" s="119"/>
      <c r="B338" s="58"/>
      <c r="C338" s="110" t="s">
        <v>100</v>
      </c>
      <c r="D338" s="58"/>
      <c r="E338" s="58"/>
      <c r="F338" s="61"/>
      <c r="G338" s="173">
        <v>18000</v>
      </c>
      <c r="H338" s="173">
        <v>18000</v>
      </c>
    </row>
    <row r="339" spans="1:8" x14ac:dyDescent="0.25">
      <c r="A339" s="112" t="s">
        <v>14</v>
      </c>
      <c r="B339" s="54"/>
      <c r="C339" s="54" t="s">
        <v>15</v>
      </c>
      <c r="D339" s="54"/>
      <c r="E339" s="58"/>
      <c r="F339" s="66"/>
      <c r="G339" s="172">
        <f>G340+G344+G347+G351</f>
        <v>2360000</v>
      </c>
      <c r="H339" s="172">
        <f>H340+H344+H347+H351</f>
        <v>2675000</v>
      </c>
    </row>
    <row r="340" spans="1:8" x14ac:dyDescent="0.25">
      <c r="A340" s="121"/>
      <c r="B340" s="54" t="s">
        <v>16</v>
      </c>
      <c r="C340" s="54"/>
      <c r="D340" s="62" t="s">
        <v>17</v>
      </c>
      <c r="E340" s="58"/>
      <c r="F340" s="66"/>
      <c r="G340" s="172">
        <f>G341</f>
        <v>1200000</v>
      </c>
      <c r="H340" s="172">
        <f>H341</f>
        <v>1415000</v>
      </c>
    </row>
    <row r="341" spans="1:8" x14ac:dyDescent="0.25">
      <c r="A341" s="119"/>
      <c r="B341" s="188"/>
      <c r="C341" s="58" t="s">
        <v>20</v>
      </c>
      <c r="D341" s="73" t="s">
        <v>21</v>
      </c>
      <c r="E341" s="58"/>
      <c r="F341" s="61"/>
      <c r="G341" s="173">
        <v>1200000</v>
      </c>
      <c r="H341" s="173">
        <f>H343</f>
        <v>1415000</v>
      </c>
    </row>
    <row r="342" spans="1:8" x14ac:dyDescent="0.25">
      <c r="A342" s="112"/>
      <c r="B342" s="54"/>
      <c r="C342" s="95"/>
      <c r="D342" s="75"/>
      <c r="E342" s="123" t="s">
        <v>140</v>
      </c>
      <c r="F342" s="61"/>
      <c r="G342" s="173">
        <v>50000</v>
      </c>
      <c r="H342" s="173">
        <v>50000</v>
      </c>
    </row>
    <row r="343" spans="1:8" x14ac:dyDescent="0.25">
      <c r="A343" s="112"/>
      <c r="B343" s="54"/>
      <c r="C343" s="95"/>
      <c r="D343" s="75"/>
      <c r="E343" s="123" t="s">
        <v>141</v>
      </c>
      <c r="F343" s="61"/>
      <c r="G343" s="173">
        <v>1200000</v>
      </c>
      <c r="H343" s="173">
        <v>1415000</v>
      </c>
    </row>
    <row r="344" spans="1:8" x14ac:dyDescent="0.25">
      <c r="A344" s="121"/>
      <c r="B344" s="54" t="s">
        <v>22</v>
      </c>
      <c r="C344" s="54"/>
      <c r="D344" s="84" t="s">
        <v>23</v>
      </c>
      <c r="E344" s="58"/>
      <c r="F344" s="66"/>
      <c r="G344" s="172">
        <f>G345</f>
        <v>60000</v>
      </c>
      <c r="H344" s="172">
        <f>H345</f>
        <v>60000</v>
      </c>
    </row>
    <row r="345" spans="1:8" x14ac:dyDescent="0.25">
      <c r="A345" s="119"/>
      <c r="B345" s="188"/>
      <c r="C345" s="58" t="s">
        <v>26</v>
      </c>
      <c r="D345" s="58" t="s">
        <v>27</v>
      </c>
      <c r="E345" s="58"/>
      <c r="F345" s="61"/>
      <c r="G345" s="173">
        <f>SUM(G346)</f>
        <v>60000</v>
      </c>
      <c r="H345" s="173">
        <f>SUM(H346)</f>
        <v>60000</v>
      </c>
    </row>
    <row r="346" spans="1:8" x14ac:dyDescent="0.25">
      <c r="A346" s="119"/>
      <c r="B346" s="58"/>
      <c r="C346" s="58"/>
      <c r="D346" s="188"/>
      <c r="E346" s="110" t="s">
        <v>28</v>
      </c>
      <c r="F346" s="61"/>
      <c r="G346" s="173">
        <v>60000</v>
      </c>
      <c r="H346" s="173">
        <v>60000</v>
      </c>
    </row>
    <row r="347" spans="1:8" x14ac:dyDescent="0.25">
      <c r="A347" s="121"/>
      <c r="B347" s="68" t="s">
        <v>29</v>
      </c>
      <c r="C347" s="188"/>
      <c r="D347" s="54" t="s">
        <v>30</v>
      </c>
      <c r="E347" s="58"/>
      <c r="F347" s="66"/>
      <c r="G347" s="172">
        <f>G348+G349</f>
        <v>550000</v>
      </c>
      <c r="H347" s="172">
        <f>H348+H349</f>
        <v>650000</v>
      </c>
    </row>
    <row r="348" spans="1:8" x14ac:dyDescent="0.25">
      <c r="A348" s="124"/>
      <c r="B348" s="75"/>
      <c r="C348" s="69" t="s">
        <v>36</v>
      </c>
      <c r="D348" s="58" t="s">
        <v>37</v>
      </c>
      <c r="E348" s="58"/>
      <c r="F348" s="61"/>
      <c r="G348" s="173">
        <v>300000</v>
      </c>
      <c r="H348" s="173">
        <v>300000</v>
      </c>
    </row>
    <row r="349" spans="1:8" x14ac:dyDescent="0.25">
      <c r="A349" s="108"/>
      <c r="B349" s="75"/>
      <c r="C349" s="69" t="s">
        <v>38</v>
      </c>
      <c r="D349" s="58" t="s">
        <v>39</v>
      </c>
      <c r="E349" s="58"/>
      <c r="F349" s="61"/>
      <c r="G349" s="173">
        <f>SUM(G350)</f>
        <v>250000</v>
      </c>
      <c r="H349" s="173">
        <f>SUM(H350)</f>
        <v>350000</v>
      </c>
    </row>
    <row r="350" spans="1:8" x14ac:dyDescent="0.25">
      <c r="A350" s="109"/>
      <c r="B350" s="88"/>
      <c r="C350" s="58"/>
      <c r="D350" s="188"/>
      <c r="E350" s="110" t="s">
        <v>40</v>
      </c>
      <c r="F350" s="61"/>
      <c r="G350" s="173">
        <v>250000</v>
      </c>
      <c r="H350" s="173">
        <v>350000</v>
      </c>
    </row>
    <row r="351" spans="1:8" x14ac:dyDescent="0.25">
      <c r="A351" s="121"/>
      <c r="B351" s="54" t="s">
        <v>41</v>
      </c>
      <c r="C351" s="188"/>
      <c r="D351" s="54" t="s">
        <v>42</v>
      </c>
      <c r="E351" s="58"/>
      <c r="F351" s="66"/>
      <c r="G351" s="172">
        <f>SUM(G352:G353)</f>
        <v>550000</v>
      </c>
      <c r="H351" s="172">
        <f>SUM(H352:H353)</f>
        <v>550000</v>
      </c>
    </row>
    <row r="352" spans="1:8" x14ac:dyDescent="0.25">
      <c r="A352" s="119"/>
      <c r="B352" s="188"/>
      <c r="C352" s="58" t="s">
        <v>43</v>
      </c>
      <c r="D352" s="58" t="s">
        <v>44</v>
      </c>
      <c r="E352" s="58"/>
      <c r="F352" s="61"/>
      <c r="G352" s="173">
        <v>500000</v>
      </c>
      <c r="H352" s="173">
        <v>500000</v>
      </c>
    </row>
    <row r="353" spans="1:8" x14ac:dyDescent="0.25">
      <c r="A353" s="119"/>
      <c r="B353" s="188"/>
      <c r="C353" s="73" t="s">
        <v>45</v>
      </c>
      <c r="D353" s="73" t="s">
        <v>142</v>
      </c>
      <c r="E353" s="73"/>
      <c r="F353" s="107"/>
      <c r="G353" s="174">
        <v>50000</v>
      </c>
      <c r="H353" s="174">
        <v>50000</v>
      </c>
    </row>
    <row r="354" spans="1:8" x14ac:dyDescent="0.25">
      <c r="A354" s="77" t="s">
        <v>120</v>
      </c>
      <c r="B354" s="90"/>
      <c r="C354" s="90"/>
      <c r="D354" s="90"/>
      <c r="E354" s="90"/>
      <c r="F354" s="126"/>
      <c r="G354" s="189">
        <f t="shared" ref="G354:H355" si="21">G355</f>
        <v>2200000</v>
      </c>
      <c r="H354" s="189">
        <f t="shared" si="21"/>
        <v>2200000</v>
      </c>
    </row>
    <row r="355" spans="1:8" x14ac:dyDescent="0.25">
      <c r="A355" s="53" t="s">
        <v>118</v>
      </c>
      <c r="B355" s="58"/>
      <c r="C355" s="54" t="s">
        <v>119</v>
      </c>
      <c r="D355" s="54"/>
      <c r="E355" s="54"/>
      <c r="F355" s="57"/>
      <c r="G355" s="172">
        <f t="shared" si="21"/>
        <v>2200000</v>
      </c>
      <c r="H355" s="172">
        <f t="shared" si="21"/>
        <v>2200000</v>
      </c>
    </row>
    <row r="356" spans="1:8" x14ac:dyDescent="0.25">
      <c r="A356" s="56"/>
      <c r="B356" s="54" t="s">
        <v>121</v>
      </c>
      <c r="C356" s="54"/>
      <c r="D356" s="54" t="s">
        <v>122</v>
      </c>
      <c r="E356" s="54"/>
      <c r="F356" s="57"/>
      <c r="G356" s="172">
        <f>G357</f>
        <v>2200000</v>
      </c>
      <c r="H356" s="172">
        <f>H357</f>
        <v>2200000</v>
      </c>
    </row>
    <row r="357" spans="1:8" x14ac:dyDescent="0.25">
      <c r="A357" s="56"/>
      <c r="B357" s="54"/>
      <c r="C357" s="54"/>
      <c r="D357" s="54"/>
      <c r="E357" s="54" t="s">
        <v>123</v>
      </c>
      <c r="F357" s="57"/>
      <c r="G357" s="120">
        <f>SUM(G358:G362)</f>
        <v>2200000</v>
      </c>
      <c r="H357" s="120">
        <f>SUM(H358:H362)</f>
        <v>2200000</v>
      </c>
    </row>
    <row r="358" spans="1:8" x14ac:dyDescent="0.25">
      <c r="A358" s="56"/>
      <c r="B358" s="58"/>
      <c r="C358" s="58"/>
      <c r="D358" s="58"/>
      <c r="E358" s="58" t="s">
        <v>124</v>
      </c>
      <c r="F358" s="57"/>
      <c r="G358" s="122">
        <v>500000</v>
      </c>
      <c r="H358" s="122">
        <v>500000</v>
      </c>
    </row>
    <row r="359" spans="1:8" x14ac:dyDescent="0.25">
      <c r="A359" s="56"/>
      <c r="B359" s="58"/>
      <c r="C359" s="58"/>
      <c r="D359" s="58"/>
      <c r="E359" s="58" t="s">
        <v>262</v>
      </c>
      <c r="F359" s="58"/>
      <c r="G359" s="122">
        <v>300000</v>
      </c>
      <c r="H359" s="122">
        <v>300000</v>
      </c>
    </row>
    <row r="360" spans="1:8" x14ac:dyDescent="0.25">
      <c r="A360" s="56"/>
      <c r="B360" s="58"/>
      <c r="C360" s="58"/>
      <c r="D360" s="58"/>
      <c r="E360" s="58" t="s">
        <v>125</v>
      </c>
      <c r="F360" s="58"/>
      <c r="G360" s="122">
        <v>1000000</v>
      </c>
      <c r="H360" s="122">
        <v>1000000</v>
      </c>
    </row>
    <row r="361" spans="1:8" x14ac:dyDescent="0.25">
      <c r="A361" s="56"/>
      <c r="B361" s="58"/>
      <c r="C361" s="58"/>
      <c r="D361" s="58"/>
      <c r="E361" s="58" t="s">
        <v>263</v>
      </c>
      <c r="F361" s="58"/>
      <c r="G361" s="122">
        <v>300000</v>
      </c>
      <c r="H361" s="122">
        <v>300000</v>
      </c>
    </row>
    <row r="362" spans="1:8" x14ac:dyDescent="0.25">
      <c r="A362" s="56"/>
      <c r="B362" s="58"/>
      <c r="C362" s="58"/>
      <c r="D362" s="58"/>
      <c r="E362" s="58" t="s">
        <v>126</v>
      </c>
      <c r="F362" s="58"/>
      <c r="G362" s="122">
        <v>100000</v>
      </c>
      <c r="H362" s="122">
        <v>100000</v>
      </c>
    </row>
    <row r="363" spans="1:8" x14ac:dyDescent="0.25">
      <c r="A363" s="150" t="s">
        <v>128</v>
      </c>
      <c r="B363" s="151"/>
      <c r="C363" s="151"/>
      <c r="D363" s="151"/>
      <c r="E363" s="151"/>
      <c r="F363" s="152"/>
      <c r="G363" s="190">
        <f>+G372+G364</f>
        <v>2250000</v>
      </c>
      <c r="H363" s="190">
        <f>+H372+H364</f>
        <v>3670000</v>
      </c>
    </row>
    <row r="364" spans="1:8" x14ac:dyDescent="0.25">
      <c r="A364" s="112" t="s">
        <v>14</v>
      </c>
      <c r="B364" s="54"/>
      <c r="C364" s="54" t="s">
        <v>15</v>
      </c>
      <c r="D364" s="54"/>
      <c r="E364" s="58"/>
      <c r="F364" s="128"/>
      <c r="G364" s="191">
        <f>G365+G367</f>
        <v>0</v>
      </c>
      <c r="H364" s="191">
        <f>H365+H367</f>
        <v>1420000</v>
      </c>
    </row>
    <row r="365" spans="1:8" x14ac:dyDescent="0.25">
      <c r="A365" s="85"/>
      <c r="B365" s="156" t="s">
        <v>16</v>
      </c>
      <c r="C365" s="68"/>
      <c r="D365" s="68" t="s">
        <v>17</v>
      </c>
      <c r="E365" s="154"/>
      <c r="F365" s="128"/>
      <c r="G365" s="191">
        <f>G366</f>
        <v>0</v>
      </c>
      <c r="H365" s="191">
        <f>H366</f>
        <v>805000</v>
      </c>
    </row>
    <row r="366" spans="1:8" x14ac:dyDescent="0.25">
      <c r="A366" s="155"/>
      <c r="B366" s="157"/>
      <c r="C366" s="75" t="s">
        <v>20</v>
      </c>
      <c r="D366" s="65" t="s">
        <v>21</v>
      </c>
      <c r="E366" s="158"/>
      <c r="F366" s="128"/>
      <c r="G366" s="192">
        <v>0</v>
      </c>
      <c r="H366" s="192">
        <v>805000</v>
      </c>
    </row>
    <row r="367" spans="1:8" x14ac:dyDescent="0.25">
      <c r="A367" s="121"/>
      <c r="B367" s="68" t="s">
        <v>29</v>
      </c>
      <c r="C367" s="188"/>
      <c r="D367" s="54" t="s">
        <v>30</v>
      </c>
      <c r="E367" s="58"/>
      <c r="F367" s="128"/>
      <c r="G367" s="193">
        <f>G368+G371</f>
        <v>0</v>
      </c>
      <c r="H367" s="193">
        <f>H368+H371</f>
        <v>615000</v>
      </c>
    </row>
    <row r="368" spans="1:8" x14ac:dyDescent="0.25">
      <c r="A368" s="108"/>
      <c r="B368" s="75"/>
      <c r="C368" s="69" t="s">
        <v>38</v>
      </c>
      <c r="D368" s="58" t="s">
        <v>39</v>
      </c>
      <c r="E368" s="58"/>
      <c r="F368" s="61"/>
      <c r="G368" s="194">
        <f>G369</f>
        <v>0</v>
      </c>
      <c r="H368" s="194">
        <v>220000</v>
      </c>
    </row>
    <row r="369" spans="1:8" x14ac:dyDescent="0.25">
      <c r="A369" s="109"/>
      <c r="B369" s="88"/>
      <c r="C369" s="58"/>
      <c r="D369" s="188"/>
      <c r="E369" s="110" t="s">
        <v>261</v>
      </c>
      <c r="F369" s="61"/>
      <c r="G369" s="194">
        <v>0</v>
      </c>
      <c r="H369" s="194">
        <v>0</v>
      </c>
    </row>
    <row r="370" spans="1:8" x14ac:dyDescent="0.25">
      <c r="A370" s="121"/>
      <c r="B370" s="54" t="s">
        <v>41</v>
      </c>
      <c r="C370" s="188"/>
      <c r="D370" s="54" t="s">
        <v>42</v>
      </c>
      <c r="E370" s="58"/>
      <c r="F370" s="66"/>
      <c r="G370" s="193">
        <f>G371</f>
        <v>0</v>
      </c>
      <c r="H370" s="193">
        <f>H371</f>
        <v>395000</v>
      </c>
    </row>
    <row r="371" spans="1:8" x14ac:dyDescent="0.25">
      <c r="A371" s="119"/>
      <c r="B371" s="188"/>
      <c r="C371" s="58" t="s">
        <v>43</v>
      </c>
      <c r="D371" s="58" t="s">
        <v>44</v>
      </c>
      <c r="E371" s="58"/>
      <c r="F371" s="61"/>
      <c r="G371" s="194">
        <v>0</v>
      </c>
      <c r="H371" s="194">
        <v>395000</v>
      </c>
    </row>
    <row r="372" spans="1:8" x14ac:dyDescent="0.25">
      <c r="A372" s="149" t="s">
        <v>118</v>
      </c>
      <c r="B372" s="88"/>
      <c r="C372" s="84" t="s">
        <v>119</v>
      </c>
      <c r="D372" s="153"/>
      <c r="E372" s="159"/>
      <c r="F372" s="65"/>
      <c r="G372" s="195">
        <f t="shared" ref="G372:H374" si="22">G373</f>
        <v>2250000</v>
      </c>
      <c r="H372" s="195">
        <f t="shared" si="22"/>
        <v>2250000</v>
      </c>
    </row>
    <row r="373" spans="1:8" x14ac:dyDescent="0.25">
      <c r="A373" s="127"/>
      <c r="B373" s="54" t="s">
        <v>121</v>
      </c>
      <c r="C373" s="54"/>
      <c r="D373" s="54" t="s">
        <v>122</v>
      </c>
      <c r="E373" s="153"/>
      <c r="F373" s="65"/>
      <c r="G373" s="196">
        <f t="shared" si="22"/>
        <v>2250000</v>
      </c>
      <c r="H373" s="196">
        <f t="shared" si="22"/>
        <v>2250000</v>
      </c>
    </row>
    <row r="374" spans="1:8" x14ac:dyDescent="0.25">
      <c r="A374" s="127"/>
      <c r="B374" s="128"/>
      <c r="C374" s="128"/>
      <c r="D374" s="54" t="s">
        <v>123</v>
      </c>
      <c r="E374" s="160"/>
      <c r="F374" s="129"/>
      <c r="G374" s="196">
        <f t="shared" si="22"/>
        <v>2250000</v>
      </c>
      <c r="H374" s="196">
        <f t="shared" si="22"/>
        <v>2250000</v>
      </c>
    </row>
    <row r="375" spans="1:8" x14ac:dyDescent="0.25">
      <c r="A375" s="127"/>
      <c r="B375" s="128"/>
      <c r="C375" s="128"/>
      <c r="D375" s="128"/>
      <c r="E375" s="57" t="s">
        <v>127</v>
      </c>
      <c r="F375" s="65"/>
      <c r="G375" s="197">
        <v>2250000</v>
      </c>
      <c r="H375" s="197">
        <v>2250000</v>
      </c>
    </row>
    <row r="376" spans="1:8" x14ac:dyDescent="0.25">
      <c r="A376" s="130"/>
      <c r="B376" s="131"/>
      <c r="C376" s="132" t="s">
        <v>129</v>
      </c>
      <c r="D376" s="132"/>
      <c r="E376" s="161"/>
      <c r="F376" s="398">
        <f>F330+F304+F243+F189+F147+F103+F9</f>
        <v>10</v>
      </c>
      <c r="G376" s="198">
        <f>G9+G70+G103+G115+G139+G147+G189+G218+G235+G243+G304+G354+G129+G363+G95+G330+G281+G294+G91+G180+G135</f>
        <v>245747075</v>
      </c>
      <c r="H376" s="198">
        <f>H9+H70+H103+H115+H139+H147+H189+H218+H235+H243+H304+H354+H129+H363+H95+H330+H281+H294+H91+H180+H135</f>
        <v>303029947</v>
      </c>
    </row>
    <row r="377" spans="1:8" x14ac:dyDescent="0.25">
      <c r="A377" s="133"/>
      <c r="B377" s="134"/>
      <c r="C377" s="134"/>
      <c r="D377" s="134"/>
      <c r="E377" s="394"/>
      <c r="F377" s="134"/>
      <c r="G377" s="199"/>
      <c r="H377" s="199"/>
    </row>
    <row r="378" spans="1:8" x14ac:dyDescent="0.25">
      <c r="A378" s="135" t="s">
        <v>5</v>
      </c>
      <c r="B378" s="136"/>
      <c r="C378" s="136" t="s">
        <v>6</v>
      </c>
      <c r="D378" s="136"/>
      <c r="E378" s="137"/>
      <c r="F378" s="144"/>
      <c r="G378" s="200">
        <f>G10+G104+G148+G190+G244+G331+G305+G71</f>
        <v>43835176</v>
      </c>
      <c r="H378" s="200">
        <f>H10+H104+H148+H190+H244+H331+H305+H71</f>
        <v>45076015</v>
      </c>
    </row>
    <row r="379" spans="1:8" x14ac:dyDescent="0.25">
      <c r="A379" s="138" t="s">
        <v>11</v>
      </c>
      <c r="B379" s="167"/>
      <c r="C379" s="167" t="s">
        <v>12</v>
      </c>
      <c r="D379" s="139"/>
      <c r="E379" s="395"/>
      <c r="F379" s="144"/>
      <c r="G379" s="201">
        <f>G13+G108+G155+G196+G251+G336+G310+G74</f>
        <v>5589144</v>
      </c>
      <c r="H379" s="201">
        <f>H13+H108+H155+H196+H251+H336+H310+H74</f>
        <v>5671641</v>
      </c>
    </row>
    <row r="380" spans="1:8" x14ac:dyDescent="0.25">
      <c r="A380" s="138" t="s">
        <v>14</v>
      </c>
      <c r="B380" s="167"/>
      <c r="C380" s="167" t="s">
        <v>15</v>
      </c>
      <c r="D380" s="167"/>
      <c r="E380" s="140"/>
      <c r="F380" s="144"/>
      <c r="G380" s="201">
        <f>G16+G75+G116+G140+G159+G199+G219+G254+G313+G236+G130+G339+G282+G295+G364+G110+G181</f>
        <v>67450040</v>
      </c>
      <c r="H380" s="201">
        <f>H16+H75+H116+H140+H159+H199+H219+H254+H313+H236+H130+H339+H282+H295+H364+H110+H181</f>
        <v>76935799</v>
      </c>
    </row>
    <row r="381" spans="1:8" x14ac:dyDescent="0.25">
      <c r="A381" s="138" t="s">
        <v>118</v>
      </c>
      <c r="B381" s="167"/>
      <c r="C381" s="167" t="s">
        <v>119</v>
      </c>
      <c r="D381" s="167"/>
      <c r="E381" s="140"/>
      <c r="F381" s="144"/>
      <c r="G381" s="201">
        <f>G355+G372</f>
        <v>4450000</v>
      </c>
      <c r="H381" s="201">
        <f>H355+H372</f>
        <v>4450000</v>
      </c>
    </row>
    <row r="382" spans="1:8" x14ac:dyDescent="0.25">
      <c r="A382" s="138" t="s">
        <v>48</v>
      </c>
      <c r="B382" s="167"/>
      <c r="C382" s="167" t="s">
        <v>49</v>
      </c>
      <c r="D382" s="167"/>
      <c r="E382" s="140"/>
      <c r="F382" s="397"/>
      <c r="G382" s="201">
        <f>G37+G95</f>
        <v>100204106</v>
      </c>
      <c r="H382" s="201">
        <f>H37+H95</f>
        <v>129935611</v>
      </c>
    </row>
    <row r="383" spans="1:8" x14ac:dyDescent="0.25">
      <c r="A383" s="138" t="s">
        <v>67</v>
      </c>
      <c r="B383" s="167"/>
      <c r="C383" s="479" t="s">
        <v>68</v>
      </c>
      <c r="D383" s="479"/>
      <c r="E383" s="480"/>
      <c r="F383" s="144"/>
      <c r="G383" s="201">
        <f>G59+G184+G276+G88+G175+G327</f>
        <v>11413910</v>
      </c>
      <c r="H383" s="201">
        <f>H59+H184+H276+H88+H175+H327+H291</f>
        <v>20722768</v>
      </c>
    </row>
    <row r="384" spans="1:8" x14ac:dyDescent="0.25">
      <c r="A384" s="138" t="s">
        <v>113</v>
      </c>
      <c r="B384" s="167"/>
      <c r="C384" s="479" t="s">
        <v>130</v>
      </c>
      <c r="D384" s="479"/>
      <c r="E384" s="480"/>
      <c r="F384" s="144"/>
      <c r="G384" s="201">
        <f>G124+G65+G231+G279+G187</f>
        <v>9419000</v>
      </c>
      <c r="H384" s="201">
        <f>H124+H65+H231+H279+H187+H135</f>
        <v>16843738</v>
      </c>
    </row>
    <row r="385" spans="1:8" x14ac:dyDescent="0.25">
      <c r="A385" s="141" t="s">
        <v>131</v>
      </c>
      <c r="B385" s="142"/>
      <c r="C385" s="142" t="s">
        <v>132</v>
      </c>
      <c r="D385" s="142"/>
      <c r="E385" s="396"/>
      <c r="F385" s="397"/>
      <c r="G385" s="201">
        <v>0</v>
      </c>
      <c r="H385" s="201">
        <v>0</v>
      </c>
    </row>
    <row r="386" spans="1:8" x14ac:dyDescent="0.25">
      <c r="A386" s="143" t="s">
        <v>73</v>
      </c>
      <c r="B386" s="144"/>
      <c r="C386" s="144" t="s">
        <v>74</v>
      </c>
      <c r="D386" s="144"/>
      <c r="E386" s="145"/>
      <c r="F386" s="144"/>
      <c r="G386" s="201">
        <f>G92</f>
        <v>3385699</v>
      </c>
      <c r="H386" s="201">
        <f>H92</f>
        <v>3394375</v>
      </c>
    </row>
    <row r="387" spans="1:8" ht="15.75" thickBot="1" x14ac:dyDescent="0.3">
      <c r="A387" s="146"/>
      <c r="B387" s="147"/>
      <c r="C387" s="147" t="s">
        <v>129</v>
      </c>
      <c r="D387" s="147"/>
      <c r="E387" s="148"/>
      <c r="F387" s="144"/>
      <c r="G387" s="202">
        <f>G378+G379+G380+G381+G382+G383+G384+G385+G386</f>
        <v>245747075</v>
      </c>
      <c r="H387" s="202">
        <f>H378+H379+H380+H381+H382+H383+H384+H385+H386</f>
        <v>303029947</v>
      </c>
    </row>
  </sheetData>
  <mergeCells count="18">
    <mergeCell ref="H7:H8"/>
    <mergeCell ref="G7:G8"/>
    <mergeCell ref="D277:F277"/>
    <mergeCell ref="C383:E383"/>
    <mergeCell ref="C384:E384"/>
    <mergeCell ref="A330:E330"/>
    <mergeCell ref="D278:F278"/>
    <mergeCell ref="E268:F268"/>
    <mergeCell ref="A95:F95"/>
    <mergeCell ref="A7:E8"/>
    <mergeCell ref="F7:F8"/>
    <mergeCell ref="D292:F292"/>
    <mergeCell ref="D293:F293"/>
    <mergeCell ref="A3:F3"/>
    <mergeCell ref="A4:F4"/>
    <mergeCell ref="A5:F5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9" max="7" man="1"/>
    <brk id="138" max="7" man="1"/>
    <brk id="210" max="7" man="1"/>
    <brk id="280" max="7" man="1"/>
    <brk id="353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40" zoomScaleNormal="100" zoomScaleSheetLayoutView="100" workbookViewId="0">
      <selection activeCell="B1" sqref="B1:G1"/>
    </sheetView>
  </sheetViews>
  <sheetFormatPr defaultRowHeight="15" x14ac:dyDescent="0.25"/>
  <cols>
    <col min="2" max="2" width="48.42578125" customWidth="1"/>
    <col min="3" max="3" width="12.28515625" customWidth="1"/>
    <col min="6" max="6" width="13" customWidth="1"/>
  </cols>
  <sheetData>
    <row r="1" spans="1:7" x14ac:dyDescent="0.25">
      <c r="A1" s="237"/>
      <c r="B1" s="471" t="s">
        <v>469</v>
      </c>
      <c r="C1" s="472"/>
      <c r="D1" s="472"/>
      <c r="E1" s="472"/>
      <c r="F1" s="472"/>
      <c r="G1" s="472"/>
    </row>
    <row r="2" spans="1:7" x14ac:dyDescent="0.25">
      <c r="A2" s="237"/>
      <c r="B2" s="497"/>
      <c r="C2" s="474"/>
      <c r="D2" s="474"/>
      <c r="E2" s="474"/>
      <c r="F2" s="474"/>
    </row>
    <row r="3" spans="1:7" x14ac:dyDescent="0.25">
      <c r="A3" s="470" t="s">
        <v>0</v>
      </c>
      <c r="B3" s="470"/>
      <c r="C3" s="470"/>
      <c r="D3" s="470"/>
      <c r="E3" s="470"/>
      <c r="F3" s="470"/>
    </row>
    <row r="4" spans="1:7" x14ac:dyDescent="0.25">
      <c r="A4" s="470" t="s">
        <v>298</v>
      </c>
      <c r="B4" s="470"/>
      <c r="C4" s="470"/>
      <c r="D4" s="470"/>
      <c r="E4" s="470"/>
      <c r="F4" s="470"/>
    </row>
    <row r="5" spans="1:7" x14ac:dyDescent="0.25">
      <c r="A5" s="470" t="s">
        <v>360</v>
      </c>
      <c r="B5" s="470"/>
      <c r="C5" s="470"/>
      <c r="D5" s="470"/>
      <c r="E5" s="470"/>
      <c r="F5" s="470"/>
    </row>
    <row r="6" spans="1:7" x14ac:dyDescent="0.25">
      <c r="A6" s="237"/>
      <c r="B6" s="44"/>
      <c r="C6" s="498" t="s">
        <v>1</v>
      </c>
      <c r="D6" s="498"/>
      <c r="E6" s="498"/>
      <c r="F6" s="498"/>
    </row>
    <row r="7" spans="1:7" x14ac:dyDescent="0.25">
      <c r="A7" s="499" t="s">
        <v>333</v>
      </c>
      <c r="B7" s="502" t="s">
        <v>216</v>
      </c>
      <c r="C7" s="505" t="s">
        <v>334</v>
      </c>
      <c r="D7" s="505" t="s">
        <v>335</v>
      </c>
      <c r="E7" s="505" t="s">
        <v>361</v>
      </c>
      <c r="F7" s="494" t="s">
        <v>337</v>
      </c>
    </row>
    <row r="8" spans="1:7" x14ac:dyDescent="0.25">
      <c r="A8" s="500"/>
      <c r="B8" s="503"/>
      <c r="C8" s="506"/>
      <c r="D8" s="508"/>
      <c r="E8" s="506"/>
      <c r="F8" s="495"/>
    </row>
    <row r="9" spans="1:7" x14ac:dyDescent="0.25">
      <c r="A9" s="500"/>
      <c r="B9" s="503"/>
      <c r="C9" s="506"/>
      <c r="D9" s="508"/>
      <c r="E9" s="506"/>
      <c r="F9" s="495"/>
    </row>
    <row r="10" spans="1:7" x14ac:dyDescent="0.25">
      <c r="A10" s="501"/>
      <c r="B10" s="504"/>
      <c r="C10" s="507"/>
      <c r="D10" s="509"/>
      <c r="E10" s="507"/>
      <c r="F10" s="496"/>
    </row>
    <row r="11" spans="1:7" x14ac:dyDescent="0.25">
      <c r="A11" s="296">
        <v>1</v>
      </c>
      <c r="B11" s="8">
        <v>2</v>
      </c>
      <c r="C11" s="297">
        <v>3</v>
      </c>
      <c r="D11" s="297">
        <v>4</v>
      </c>
      <c r="E11" s="297">
        <v>5</v>
      </c>
      <c r="F11" s="298">
        <v>6</v>
      </c>
    </row>
    <row r="12" spans="1:7" ht="21.95" customHeight="1" x14ac:dyDescent="0.25">
      <c r="A12" s="299" t="s">
        <v>338</v>
      </c>
      <c r="B12" s="300" t="s">
        <v>362</v>
      </c>
      <c r="C12" s="301">
        <v>86193718</v>
      </c>
      <c r="D12" s="301">
        <v>3199320</v>
      </c>
      <c r="E12" s="302"/>
      <c r="F12" s="303">
        <f>SUM(C12:E12)</f>
        <v>89393038</v>
      </c>
    </row>
    <row r="13" spans="1:7" ht="21.95" customHeight="1" x14ac:dyDescent="0.25">
      <c r="A13" s="304" t="s">
        <v>342</v>
      </c>
      <c r="B13" s="305" t="s">
        <v>363</v>
      </c>
      <c r="C13" s="301">
        <v>1630000</v>
      </c>
      <c r="D13" s="306"/>
      <c r="E13" s="306"/>
      <c r="F13" s="303">
        <f t="shared" ref="F13:F32" si="0">SUM(C13:E13)</f>
        <v>1630000</v>
      </c>
    </row>
    <row r="14" spans="1:7" ht="21.95" customHeight="1" x14ac:dyDescent="0.25">
      <c r="A14" s="304" t="s">
        <v>344</v>
      </c>
      <c r="B14" s="307" t="s">
        <v>364</v>
      </c>
      <c r="C14" s="301">
        <v>3394375</v>
      </c>
      <c r="D14" s="306"/>
      <c r="E14" s="306"/>
      <c r="F14" s="303">
        <f t="shared" si="0"/>
        <v>3394375</v>
      </c>
    </row>
    <row r="15" spans="1:7" ht="21.95" customHeight="1" x14ac:dyDescent="0.25">
      <c r="A15" s="304" t="s">
        <v>346</v>
      </c>
      <c r="B15" s="305" t="s">
        <v>365</v>
      </c>
      <c r="C15" s="301">
        <v>77656791</v>
      </c>
      <c r="D15" s="306"/>
      <c r="E15" s="306"/>
      <c r="F15" s="303">
        <f t="shared" si="0"/>
        <v>77656791</v>
      </c>
    </row>
    <row r="16" spans="1:7" ht="21.95" customHeight="1" x14ac:dyDescent="0.25">
      <c r="A16" s="304" t="s">
        <v>348</v>
      </c>
      <c r="B16" s="305" t="s">
        <v>349</v>
      </c>
      <c r="C16" s="308">
        <v>3241460</v>
      </c>
      <c r="D16" s="306"/>
      <c r="E16" s="306"/>
      <c r="F16" s="303">
        <f t="shared" si="0"/>
        <v>3241460</v>
      </c>
    </row>
    <row r="17" spans="1:6" ht="21.95" customHeight="1" x14ac:dyDescent="0.25">
      <c r="A17" s="304" t="s">
        <v>366</v>
      </c>
      <c r="B17" s="309" t="s">
        <v>367</v>
      </c>
      <c r="C17" s="308">
        <v>4850000</v>
      </c>
      <c r="D17" s="306"/>
      <c r="E17" s="306"/>
      <c r="F17" s="303">
        <f t="shared" si="0"/>
        <v>4850000</v>
      </c>
    </row>
    <row r="18" spans="1:6" ht="21.95" customHeight="1" x14ac:dyDescent="0.25">
      <c r="A18" s="304" t="s">
        <v>368</v>
      </c>
      <c r="B18" s="305" t="s">
        <v>369</v>
      </c>
      <c r="C18" s="308">
        <v>127000</v>
      </c>
      <c r="D18" s="306"/>
      <c r="E18" s="306"/>
      <c r="F18" s="303">
        <f t="shared" si="0"/>
        <v>127000</v>
      </c>
    </row>
    <row r="19" spans="1:6" ht="21.95" customHeight="1" x14ac:dyDescent="0.25">
      <c r="A19" s="304" t="s">
        <v>453</v>
      </c>
      <c r="B19" s="305" t="s">
        <v>454</v>
      </c>
      <c r="C19" s="308">
        <v>7424738</v>
      </c>
      <c r="D19" s="306"/>
      <c r="E19" s="306"/>
      <c r="F19" s="303">
        <v>7424738</v>
      </c>
    </row>
    <row r="20" spans="1:6" ht="21.95" customHeight="1" x14ac:dyDescent="0.25">
      <c r="A20" s="304" t="s">
        <v>370</v>
      </c>
      <c r="B20" s="305" t="s">
        <v>371</v>
      </c>
      <c r="C20" s="308">
        <v>3970000</v>
      </c>
      <c r="D20" s="306"/>
      <c r="E20" s="306"/>
      <c r="F20" s="303">
        <f t="shared" si="0"/>
        <v>3970000</v>
      </c>
    </row>
    <row r="21" spans="1:6" ht="21.95" customHeight="1" x14ac:dyDescent="0.25">
      <c r="A21" s="304" t="s">
        <v>350</v>
      </c>
      <c r="B21" s="309" t="s">
        <v>351</v>
      </c>
      <c r="C21" s="308">
        <v>17984636</v>
      </c>
      <c r="D21" s="306"/>
      <c r="E21" s="306"/>
      <c r="F21" s="303">
        <f t="shared" si="0"/>
        <v>17984636</v>
      </c>
    </row>
    <row r="22" spans="1:6" ht="21.95" customHeight="1" x14ac:dyDescent="0.25">
      <c r="A22" s="304" t="s">
        <v>372</v>
      </c>
      <c r="B22" s="307" t="s">
        <v>373</v>
      </c>
      <c r="C22" s="308">
        <v>2972400</v>
      </c>
      <c r="D22" s="306"/>
      <c r="E22" s="306"/>
      <c r="F22" s="303">
        <v>2972400</v>
      </c>
    </row>
    <row r="23" spans="1:6" ht="21.95" customHeight="1" x14ac:dyDescent="0.25">
      <c r="A23" s="304" t="s">
        <v>352</v>
      </c>
      <c r="B23" s="305" t="s">
        <v>374</v>
      </c>
      <c r="C23" s="308">
        <v>10296511</v>
      </c>
      <c r="D23" s="306"/>
      <c r="E23" s="306"/>
      <c r="F23" s="303">
        <f t="shared" si="0"/>
        <v>10296511</v>
      </c>
    </row>
    <row r="24" spans="1:6" ht="21.95" customHeight="1" x14ac:dyDescent="0.25">
      <c r="A24" s="304" t="s">
        <v>375</v>
      </c>
      <c r="B24" s="305" t="s">
        <v>376</v>
      </c>
      <c r="C24" s="308">
        <v>1195000</v>
      </c>
      <c r="D24" s="306"/>
      <c r="E24" s="306"/>
      <c r="F24" s="303">
        <f t="shared" si="0"/>
        <v>1195000</v>
      </c>
    </row>
    <row r="25" spans="1:6" ht="21.95" customHeight="1" x14ac:dyDescent="0.25">
      <c r="A25" s="304" t="s">
        <v>377</v>
      </c>
      <c r="B25" s="305" t="s">
        <v>378</v>
      </c>
      <c r="C25" s="308">
        <v>25000</v>
      </c>
      <c r="D25" s="306"/>
      <c r="E25" s="306"/>
      <c r="F25" s="303">
        <f t="shared" si="0"/>
        <v>25000</v>
      </c>
    </row>
    <row r="26" spans="1:6" ht="21.95" customHeight="1" x14ac:dyDescent="0.25">
      <c r="A26" s="304" t="s">
        <v>354</v>
      </c>
      <c r="B26" s="305" t="s">
        <v>355</v>
      </c>
      <c r="C26" s="308">
        <v>24122630</v>
      </c>
      <c r="D26" s="306"/>
      <c r="E26" s="306"/>
      <c r="F26" s="303">
        <f t="shared" si="0"/>
        <v>24122630</v>
      </c>
    </row>
    <row r="27" spans="1:6" ht="21.95" customHeight="1" x14ac:dyDescent="0.25">
      <c r="A27" s="310" t="s">
        <v>379</v>
      </c>
      <c r="B27" s="311" t="s">
        <v>380</v>
      </c>
      <c r="C27" s="312">
        <v>7330220</v>
      </c>
      <c r="D27" s="313"/>
      <c r="E27" s="313"/>
      <c r="F27" s="303">
        <f t="shared" si="0"/>
        <v>7330220</v>
      </c>
    </row>
    <row r="28" spans="1:6" ht="21.95" customHeight="1" x14ac:dyDescent="0.25">
      <c r="A28" s="310" t="s">
        <v>381</v>
      </c>
      <c r="B28" s="311" t="s">
        <v>382</v>
      </c>
      <c r="C28" s="312">
        <v>750000</v>
      </c>
      <c r="D28" s="313"/>
      <c r="E28" s="313"/>
      <c r="F28" s="303">
        <f t="shared" si="0"/>
        <v>750000</v>
      </c>
    </row>
    <row r="29" spans="1:6" ht="21.95" customHeight="1" x14ac:dyDescent="0.25">
      <c r="A29" s="310" t="s">
        <v>356</v>
      </c>
      <c r="B29" s="311" t="s">
        <v>383</v>
      </c>
      <c r="C29" s="312">
        <v>33084140</v>
      </c>
      <c r="D29" s="313"/>
      <c r="E29" s="313"/>
      <c r="F29" s="303">
        <f t="shared" si="0"/>
        <v>33084140</v>
      </c>
    </row>
    <row r="30" spans="1:6" ht="21.95" customHeight="1" x14ac:dyDescent="0.25">
      <c r="A30" s="310" t="s">
        <v>384</v>
      </c>
      <c r="B30" s="311" t="s">
        <v>385</v>
      </c>
      <c r="C30" s="312">
        <v>7712008</v>
      </c>
      <c r="D30" s="313"/>
      <c r="E30" s="313"/>
      <c r="F30" s="303">
        <f t="shared" si="0"/>
        <v>7712008</v>
      </c>
    </row>
    <row r="31" spans="1:6" ht="21.95" customHeight="1" x14ac:dyDescent="0.25">
      <c r="A31" s="310">
        <v>107060</v>
      </c>
      <c r="B31" s="314" t="s">
        <v>386</v>
      </c>
      <c r="C31" s="312">
        <v>2200000</v>
      </c>
      <c r="D31" s="313"/>
      <c r="E31" s="313"/>
      <c r="F31" s="303">
        <f t="shared" si="0"/>
        <v>2200000</v>
      </c>
    </row>
    <row r="32" spans="1:6" ht="21.95" customHeight="1" x14ac:dyDescent="0.25">
      <c r="A32" s="310" t="s">
        <v>387</v>
      </c>
      <c r="B32" s="315" t="s">
        <v>388</v>
      </c>
      <c r="C32" s="316">
        <v>3670000</v>
      </c>
      <c r="D32" s="317"/>
      <c r="E32" s="317"/>
      <c r="F32" s="303">
        <f t="shared" si="0"/>
        <v>3670000</v>
      </c>
    </row>
    <row r="33" spans="1:6" ht="21.95" customHeight="1" thickBot="1" x14ac:dyDescent="0.3">
      <c r="A33" s="318"/>
      <c r="B33" s="319" t="s">
        <v>389</v>
      </c>
      <c r="C33" s="320">
        <f>SUM(C12:C32)</f>
        <v>299830627</v>
      </c>
      <c r="D33" s="321">
        <f>SUM(D12:D31)</f>
        <v>3199320</v>
      </c>
      <c r="E33" s="321">
        <f>SUM(E18:E26)</f>
        <v>0</v>
      </c>
      <c r="F33" s="322">
        <f>SUM(F12:F32)</f>
        <v>303029947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view="pageBreakPreview" topLeftCell="A25" zoomScaleNormal="100" zoomScaleSheetLayoutView="100" workbookViewId="0">
      <selection sqref="A1:B1"/>
    </sheetView>
  </sheetViews>
  <sheetFormatPr defaultRowHeight="15" x14ac:dyDescent="0.25"/>
  <cols>
    <col min="1" max="1" width="42.5703125" customWidth="1"/>
    <col min="2" max="2" width="16.85546875" customWidth="1"/>
    <col min="3" max="3" width="13.7109375" customWidth="1"/>
  </cols>
  <sheetData>
    <row r="1" spans="1:3" ht="15.75" x14ac:dyDescent="0.25">
      <c r="A1" s="514" t="s">
        <v>470</v>
      </c>
      <c r="B1" s="515"/>
    </row>
    <row r="2" spans="1:3" ht="15.75" x14ac:dyDescent="0.25">
      <c r="A2" s="413"/>
      <c r="B2" s="474"/>
    </row>
    <row r="3" spans="1:3" ht="15.75" x14ac:dyDescent="0.25">
      <c r="A3" s="517" t="s">
        <v>230</v>
      </c>
      <c r="B3" s="448"/>
    </row>
    <row r="4" spans="1:3" ht="15.75" x14ac:dyDescent="0.25">
      <c r="A4" s="518" t="s">
        <v>299</v>
      </c>
      <c r="B4" s="519"/>
    </row>
    <row r="5" spans="1:3" ht="15.75" x14ac:dyDescent="0.25">
      <c r="A5" s="518"/>
      <c r="B5" s="519"/>
    </row>
    <row r="6" spans="1:3" ht="15.75" x14ac:dyDescent="0.25">
      <c r="A6" s="516" t="s">
        <v>1</v>
      </c>
      <c r="B6" s="474"/>
    </row>
    <row r="7" spans="1:3" ht="15" customHeight="1" x14ac:dyDescent="0.25">
      <c r="A7" s="512" t="s">
        <v>231</v>
      </c>
      <c r="B7" s="510" t="s">
        <v>144</v>
      </c>
      <c r="C7" s="510" t="s">
        <v>443</v>
      </c>
    </row>
    <row r="8" spans="1:3" ht="15" customHeight="1" x14ac:dyDescent="0.25">
      <c r="A8" s="513"/>
      <c r="B8" s="511"/>
      <c r="C8" s="511"/>
    </row>
    <row r="9" spans="1:3" ht="15.75" x14ac:dyDescent="0.25">
      <c r="A9" s="40">
        <v>1</v>
      </c>
      <c r="B9" s="203">
        <v>2</v>
      </c>
      <c r="C9" s="203">
        <v>2</v>
      </c>
    </row>
    <row r="10" spans="1:3" ht="15.75" x14ac:dyDescent="0.25">
      <c r="A10" s="41" t="s">
        <v>68</v>
      </c>
      <c r="B10" s="204"/>
      <c r="C10" s="204"/>
    </row>
    <row r="11" spans="1:3" ht="15.75" customHeight="1" x14ac:dyDescent="0.25">
      <c r="A11" s="42" t="s">
        <v>232</v>
      </c>
      <c r="B11" s="205">
        <v>127000</v>
      </c>
      <c r="C11" s="205">
        <v>127000</v>
      </c>
    </row>
    <row r="12" spans="1:3" ht="15.75" customHeight="1" x14ac:dyDescent="0.25">
      <c r="A12" s="42" t="s">
        <v>302</v>
      </c>
      <c r="B12" s="205">
        <v>4000000</v>
      </c>
      <c r="C12" s="205">
        <v>4000000</v>
      </c>
    </row>
    <row r="13" spans="1:3" ht="15.75" customHeight="1" x14ac:dyDescent="0.25">
      <c r="A13" s="49" t="s">
        <v>303</v>
      </c>
      <c r="B13" s="205">
        <v>1000000</v>
      </c>
      <c r="C13" s="205">
        <v>1472400</v>
      </c>
    </row>
    <row r="14" spans="1:3" ht="15.75" customHeight="1" x14ac:dyDescent="0.25">
      <c r="A14" s="49" t="s">
        <v>304</v>
      </c>
      <c r="B14" s="205">
        <v>1000000</v>
      </c>
      <c r="C14" s="205">
        <v>1000000</v>
      </c>
    </row>
    <row r="15" spans="1:3" ht="15.75" customHeight="1" x14ac:dyDescent="0.25">
      <c r="A15" s="49" t="s">
        <v>305</v>
      </c>
      <c r="B15" s="205">
        <v>800000</v>
      </c>
      <c r="C15" s="205">
        <v>800000</v>
      </c>
    </row>
    <row r="16" spans="1:3" ht="15.75" customHeight="1" x14ac:dyDescent="0.25">
      <c r="A16" s="49" t="s">
        <v>277</v>
      </c>
      <c r="B16" s="205">
        <v>4486910</v>
      </c>
      <c r="C16" s="205">
        <v>4486910</v>
      </c>
    </row>
    <row r="17" spans="1:3" ht="15.75" customHeight="1" x14ac:dyDescent="0.25">
      <c r="A17" s="49" t="s">
        <v>448</v>
      </c>
      <c r="B17" s="205"/>
      <c r="C17" s="205">
        <v>252638</v>
      </c>
    </row>
    <row r="18" spans="1:3" ht="15.75" customHeight="1" x14ac:dyDescent="0.25">
      <c r="A18" s="49" t="s">
        <v>462</v>
      </c>
      <c r="B18" s="205"/>
      <c r="C18" s="205">
        <v>1743600</v>
      </c>
    </row>
    <row r="19" spans="1:3" ht="15.75" customHeight="1" x14ac:dyDescent="0.25">
      <c r="A19" s="49" t="s">
        <v>463</v>
      </c>
      <c r="B19" s="205"/>
      <c r="C19" s="205">
        <v>6840220</v>
      </c>
    </row>
    <row r="20" spans="1:3" ht="15.75" x14ac:dyDescent="0.25">
      <c r="A20" s="43" t="s">
        <v>233</v>
      </c>
      <c r="B20" s="206">
        <f>SUM(B11:B16)</f>
        <v>11413910</v>
      </c>
      <c r="C20" s="206">
        <f>SUM(C11:C19)</f>
        <v>20722768</v>
      </c>
    </row>
    <row r="21" spans="1:3" ht="15.75" x14ac:dyDescent="0.25">
      <c r="A21" s="42"/>
      <c r="B21" s="205"/>
      <c r="C21" s="205"/>
    </row>
    <row r="22" spans="1:3" ht="15.75" x14ac:dyDescent="0.25">
      <c r="A22" s="41" t="s">
        <v>114</v>
      </c>
      <c r="B22" s="205"/>
      <c r="C22" s="205"/>
    </row>
    <row r="23" spans="1:3" ht="15.75" x14ac:dyDescent="0.25">
      <c r="A23" s="42" t="s">
        <v>306</v>
      </c>
      <c r="B23" s="205">
        <v>3684000</v>
      </c>
      <c r="C23" s="205">
        <v>3684000</v>
      </c>
    </row>
    <row r="24" spans="1:3" ht="15.75" x14ac:dyDescent="0.25">
      <c r="A24" s="42" t="s">
        <v>307</v>
      </c>
      <c r="B24" s="205">
        <v>1500000</v>
      </c>
      <c r="C24" s="205">
        <v>1500000</v>
      </c>
    </row>
    <row r="25" spans="1:3" ht="15.75" x14ac:dyDescent="0.25">
      <c r="A25" s="42" t="s">
        <v>308</v>
      </c>
      <c r="B25" s="205">
        <v>635000</v>
      </c>
      <c r="C25" s="205">
        <v>635000</v>
      </c>
    </row>
    <row r="26" spans="1:3" ht="15.75" x14ac:dyDescent="0.25">
      <c r="A26" s="42" t="s">
        <v>309</v>
      </c>
      <c r="B26" s="205">
        <v>2000000</v>
      </c>
      <c r="C26" s="205">
        <v>2000000</v>
      </c>
    </row>
    <row r="27" spans="1:3" ht="15.75" x14ac:dyDescent="0.25">
      <c r="A27" s="42" t="s">
        <v>275</v>
      </c>
      <c r="B27" s="205">
        <v>600000</v>
      </c>
      <c r="C27" s="205">
        <v>600000</v>
      </c>
    </row>
    <row r="28" spans="1:3" ht="15.75" x14ac:dyDescent="0.25">
      <c r="A28" s="42" t="s">
        <v>274</v>
      </c>
      <c r="B28" s="205">
        <v>1000000</v>
      </c>
      <c r="C28" s="205">
        <v>1000000</v>
      </c>
    </row>
    <row r="29" spans="1:3" ht="15.75" x14ac:dyDescent="0.25">
      <c r="A29" s="42" t="s">
        <v>455</v>
      </c>
      <c r="B29" s="205">
        <v>0</v>
      </c>
      <c r="C29" s="205">
        <v>7424738</v>
      </c>
    </row>
    <row r="30" spans="1:3" ht="15.75" x14ac:dyDescent="0.25">
      <c r="A30" s="43" t="s">
        <v>234</v>
      </c>
      <c r="B30" s="206">
        <f>SUM(B23:B29)</f>
        <v>9419000</v>
      </c>
      <c r="C30" s="206">
        <f>SUM(C23:C29)</f>
        <v>16843738</v>
      </c>
    </row>
    <row r="31" spans="1:3" ht="15.75" x14ac:dyDescent="0.25">
      <c r="A31" s="42"/>
      <c r="B31" s="205"/>
      <c r="C31" s="205"/>
    </row>
    <row r="32" spans="1:3" ht="16.5" thickBot="1" x14ac:dyDescent="0.3">
      <c r="A32" s="207" t="s">
        <v>235</v>
      </c>
      <c r="B32" s="208">
        <f>B20+B30</f>
        <v>20832910</v>
      </c>
      <c r="C32" s="208">
        <f>C20+C30</f>
        <v>37566506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topLeftCell="A25" zoomScaleNormal="100" zoomScaleSheetLayoutView="100" workbookViewId="0">
      <selection activeCell="B1" sqref="B1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237"/>
      <c r="B1" s="237" t="s">
        <v>471</v>
      </c>
      <c r="C1" s="237"/>
      <c r="D1" s="237"/>
      <c r="F1" s="237"/>
    </row>
    <row r="2" spans="1:6" ht="15.75" x14ac:dyDescent="0.25">
      <c r="A2" s="448" t="s">
        <v>230</v>
      </c>
      <c r="B2" s="474"/>
      <c r="C2" s="455"/>
      <c r="D2" s="455"/>
      <c r="E2" s="455"/>
      <c r="F2" s="455"/>
    </row>
    <row r="3" spans="1:6" ht="15.75" x14ac:dyDescent="0.25">
      <c r="A3" s="238"/>
      <c r="B3" s="448" t="s">
        <v>441</v>
      </c>
      <c r="C3" s="523"/>
      <c r="D3" s="523"/>
      <c r="E3" s="523"/>
    </row>
    <row r="4" spans="1:6" ht="15.75" x14ac:dyDescent="0.25">
      <c r="A4" s="238"/>
      <c r="B4" s="237"/>
    </row>
    <row r="5" spans="1:6" ht="15.75" x14ac:dyDescent="0.25">
      <c r="A5" s="323"/>
      <c r="B5" s="323"/>
      <c r="C5" s="237"/>
      <c r="D5" s="324"/>
      <c r="E5" s="324"/>
      <c r="F5" s="325" t="s">
        <v>1</v>
      </c>
    </row>
    <row r="6" spans="1:6" x14ac:dyDescent="0.25">
      <c r="A6" s="524" t="s">
        <v>216</v>
      </c>
      <c r="B6" s="525"/>
      <c r="C6" s="528" t="s">
        <v>390</v>
      </c>
      <c r="D6" s="530" t="s">
        <v>391</v>
      </c>
      <c r="E6" s="532" t="s">
        <v>392</v>
      </c>
      <c r="F6" s="532" t="s">
        <v>442</v>
      </c>
    </row>
    <row r="7" spans="1:6" x14ac:dyDescent="0.25">
      <c r="A7" s="526"/>
      <c r="B7" s="527"/>
      <c r="C7" s="529"/>
      <c r="D7" s="531"/>
      <c r="E7" s="533"/>
      <c r="F7" s="533"/>
    </row>
    <row r="8" spans="1:6" x14ac:dyDescent="0.25">
      <c r="A8" s="8">
        <v>1</v>
      </c>
      <c r="B8" s="326">
        <v>2</v>
      </c>
      <c r="C8" s="327">
        <v>3</v>
      </c>
      <c r="D8" s="8">
        <v>4</v>
      </c>
      <c r="E8" s="8">
        <v>5</v>
      </c>
      <c r="F8" s="8">
        <v>6</v>
      </c>
    </row>
    <row r="9" spans="1:6" ht="15.75" x14ac:dyDescent="0.25">
      <c r="A9" s="520" t="s">
        <v>217</v>
      </c>
      <c r="B9" s="521"/>
      <c r="C9" s="328">
        <f>SUM(C10:C13)</f>
        <v>234088337</v>
      </c>
      <c r="D9" s="329">
        <f>SUM(D10:D13)</f>
        <v>225000000</v>
      </c>
      <c r="E9" s="330">
        <f>SUM(E10:E13)</f>
        <v>230000000</v>
      </c>
      <c r="F9" s="331">
        <f>SUM(F10:F13)</f>
        <v>235000000</v>
      </c>
    </row>
    <row r="10" spans="1:6" x14ac:dyDescent="0.25">
      <c r="A10" s="332" t="s">
        <v>145</v>
      </c>
      <c r="B10" s="333" t="s">
        <v>146</v>
      </c>
      <c r="C10" s="334">
        <v>126906847</v>
      </c>
      <c r="D10" s="335">
        <v>130000000</v>
      </c>
      <c r="E10" s="335">
        <v>135000000</v>
      </c>
      <c r="F10" s="336">
        <v>140000000</v>
      </c>
    </row>
    <row r="11" spans="1:6" x14ac:dyDescent="0.25">
      <c r="A11" s="332" t="s">
        <v>174</v>
      </c>
      <c r="B11" s="333" t="s">
        <v>175</v>
      </c>
      <c r="C11" s="334">
        <v>87816000</v>
      </c>
      <c r="D11" s="335">
        <v>85000000</v>
      </c>
      <c r="E11" s="335">
        <v>85000000</v>
      </c>
      <c r="F11" s="336">
        <v>85000000</v>
      </c>
    </row>
    <row r="12" spans="1:6" x14ac:dyDescent="0.25">
      <c r="A12" s="332" t="s">
        <v>186</v>
      </c>
      <c r="B12" s="333" t="s">
        <v>187</v>
      </c>
      <c r="C12" s="334">
        <v>10192957</v>
      </c>
      <c r="D12" s="1">
        <v>10000000</v>
      </c>
      <c r="E12" s="337">
        <v>10000000</v>
      </c>
      <c r="F12" s="1">
        <v>10000000</v>
      </c>
    </row>
    <row r="13" spans="1:6" x14ac:dyDescent="0.25">
      <c r="A13" s="332" t="s">
        <v>198</v>
      </c>
      <c r="B13" s="333" t="s">
        <v>199</v>
      </c>
      <c r="C13" s="334">
        <v>9172533</v>
      </c>
      <c r="D13" s="334">
        <v>0</v>
      </c>
      <c r="E13" s="334">
        <v>0</v>
      </c>
      <c r="F13" s="338">
        <v>0</v>
      </c>
    </row>
    <row r="14" spans="1:6" x14ac:dyDescent="0.25">
      <c r="A14" s="339" t="s">
        <v>218</v>
      </c>
      <c r="B14" s="340"/>
      <c r="C14" s="341">
        <f>SUM(C15:C17)</f>
        <v>10937136</v>
      </c>
      <c r="D14" s="341">
        <f t="shared" ref="D14:F14" si="0">SUM(D15:D17)</f>
        <v>0</v>
      </c>
      <c r="E14" s="341">
        <f t="shared" si="0"/>
        <v>0</v>
      </c>
      <c r="F14" s="342">
        <f t="shared" si="0"/>
        <v>0</v>
      </c>
    </row>
    <row r="15" spans="1:6" x14ac:dyDescent="0.25">
      <c r="A15" s="332" t="s">
        <v>171</v>
      </c>
      <c r="B15" s="343" t="s">
        <v>172</v>
      </c>
      <c r="C15" s="335">
        <v>0</v>
      </c>
      <c r="D15" s="338">
        <v>0</v>
      </c>
      <c r="E15" s="338">
        <v>0</v>
      </c>
      <c r="F15" s="338">
        <v>0</v>
      </c>
    </row>
    <row r="16" spans="1:6" x14ac:dyDescent="0.25">
      <c r="A16" s="332" t="s">
        <v>196</v>
      </c>
      <c r="B16" s="333" t="s">
        <v>197</v>
      </c>
      <c r="C16" s="335">
        <v>30000</v>
      </c>
      <c r="D16" s="338">
        <v>0</v>
      </c>
      <c r="E16" s="338">
        <v>0</v>
      </c>
      <c r="F16" s="338">
        <v>0</v>
      </c>
    </row>
    <row r="17" spans="1:6" x14ac:dyDescent="0.25">
      <c r="A17" s="332" t="s">
        <v>202</v>
      </c>
      <c r="B17" s="333" t="s">
        <v>203</v>
      </c>
      <c r="C17" s="335">
        <v>10907136</v>
      </c>
      <c r="D17" s="338">
        <v>0</v>
      </c>
      <c r="E17" s="338">
        <v>0</v>
      </c>
      <c r="F17" s="338">
        <v>0</v>
      </c>
    </row>
    <row r="18" spans="1:6" x14ac:dyDescent="0.25">
      <c r="A18" s="339" t="s">
        <v>206</v>
      </c>
      <c r="B18" s="333"/>
      <c r="C18" s="341">
        <f>SUM(C19)</f>
        <v>58004474</v>
      </c>
      <c r="D18" s="341">
        <f>D19</f>
        <v>17000000</v>
      </c>
      <c r="E18" s="341">
        <f>SUM(E19)</f>
        <v>13000000</v>
      </c>
      <c r="F18" s="342">
        <f>SUM(F19)</f>
        <v>7900000</v>
      </c>
    </row>
    <row r="19" spans="1:6" x14ac:dyDescent="0.25">
      <c r="A19" s="332" t="s">
        <v>205</v>
      </c>
      <c r="B19" s="333" t="s">
        <v>206</v>
      </c>
      <c r="C19" s="335">
        <v>58004474</v>
      </c>
      <c r="D19" s="1">
        <v>17000000</v>
      </c>
      <c r="E19" s="337">
        <v>13000000</v>
      </c>
      <c r="F19" s="1">
        <v>7900000</v>
      </c>
    </row>
    <row r="20" spans="1:6" x14ac:dyDescent="0.25">
      <c r="A20" s="344" t="s">
        <v>219</v>
      </c>
      <c r="B20" s="345"/>
      <c r="C20" s="346">
        <f>SUM(C9+C14+C18)</f>
        <v>303029947</v>
      </c>
      <c r="D20" s="346">
        <f>SUM(D9+D14+D18)</f>
        <v>242000000</v>
      </c>
      <c r="E20" s="346">
        <f>SUM(E9+E14+E18)</f>
        <v>243000000</v>
      </c>
      <c r="F20" s="347">
        <f>SUM(F9+F14+F18)</f>
        <v>242900000</v>
      </c>
    </row>
    <row r="21" spans="1:6" ht="15.75" x14ac:dyDescent="0.25">
      <c r="A21" s="522" t="s">
        <v>220</v>
      </c>
      <c r="B21" s="521"/>
      <c r="C21" s="341">
        <f>SUM(C22:C26)</f>
        <v>262069066</v>
      </c>
      <c r="D21" s="341">
        <f>SUM(D22:D26)</f>
        <v>236000000</v>
      </c>
      <c r="E21" s="341">
        <f>SUM(E22:E26)</f>
        <v>236500000</v>
      </c>
      <c r="F21" s="342">
        <f>SUM(F22:F26)</f>
        <v>237000000</v>
      </c>
    </row>
    <row r="22" spans="1:6" x14ac:dyDescent="0.25">
      <c r="A22" s="332" t="s">
        <v>5</v>
      </c>
      <c r="B22" s="333" t="s">
        <v>221</v>
      </c>
      <c r="C22" s="348">
        <v>45076015</v>
      </c>
      <c r="D22" s="335">
        <v>50000000</v>
      </c>
      <c r="E22" s="335">
        <v>50000000</v>
      </c>
      <c r="F22" s="336">
        <v>50000000</v>
      </c>
    </row>
    <row r="23" spans="1:6" x14ac:dyDescent="0.25">
      <c r="A23" s="332" t="s">
        <v>11</v>
      </c>
      <c r="B23" s="343" t="s">
        <v>222</v>
      </c>
      <c r="C23" s="334">
        <v>5671641</v>
      </c>
      <c r="D23" s="335">
        <v>6000000</v>
      </c>
      <c r="E23" s="335">
        <v>6500000</v>
      </c>
      <c r="F23" s="336">
        <v>7000000</v>
      </c>
    </row>
    <row r="24" spans="1:6" x14ac:dyDescent="0.25">
      <c r="A24" s="332" t="s">
        <v>14</v>
      </c>
      <c r="B24" s="333" t="s">
        <v>15</v>
      </c>
      <c r="C24" s="334">
        <v>76935799</v>
      </c>
      <c r="D24" s="335">
        <v>75000000</v>
      </c>
      <c r="E24" s="335">
        <v>75000000</v>
      </c>
      <c r="F24" s="336">
        <v>75000000</v>
      </c>
    </row>
    <row r="25" spans="1:6" x14ac:dyDescent="0.25">
      <c r="A25" s="332" t="s">
        <v>118</v>
      </c>
      <c r="B25" s="333" t="s">
        <v>223</v>
      </c>
      <c r="C25" s="334">
        <v>4450000</v>
      </c>
      <c r="D25" s="335">
        <v>5000000</v>
      </c>
      <c r="E25" s="335">
        <v>5000000</v>
      </c>
      <c r="F25" s="336">
        <v>5000000</v>
      </c>
    </row>
    <row r="26" spans="1:6" x14ac:dyDescent="0.25">
      <c r="A26" s="332" t="s">
        <v>48</v>
      </c>
      <c r="B26" s="333" t="s">
        <v>49</v>
      </c>
      <c r="C26" s="334">
        <v>129935611</v>
      </c>
      <c r="D26" s="335">
        <v>100000000</v>
      </c>
      <c r="E26" s="335">
        <v>100000000</v>
      </c>
      <c r="F26" s="336">
        <v>100000000</v>
      </c>
    </row>
    <row r="27" spans="1:6" x14ac:dyDescent="0.25">
      <c r="A27" s="349" t="s">
        <v>224</v>
      </c>
      <c r="B27" s="266"/>
      <c r="C27" s="341">
        <f>SUM(C28:C30)</f>
        <v>37566506</v>
      </c>
      <c r="D27" s="341">
        <f>SUM(D28:D30)</f>
        <v>4000000</v>
      </c>
      <c r="E27" s="341">
        <f>SUM(E28:E30)</f>
        <v>4500000</v>
      </c>
      <c r="F27" s="342">
        <f>SUM(F28:F30)</f>
        <v>3900000</v>
      </c>
    </row>
    <row r="28" spans="1:6" x14ac:dyDescent="0.25">
      <c r="A28" s="350" t="s">
        <v>67</v>
      </c>
      <c r="B28" s="333" t="s">
        <v>68</v>
      </c>
      <c r="C28" s="334">
        <v>20722768</v>
      </c>
      <c r="D28" s="335">
        <v>3000000</v>
      </c>
      <c r="E28" s="335">
        <v>3000000</v>
      </c>
      <c r="F28" s="336">
        <v>2400000</v>
      </c>
    </row>
    <row r="29" spans="1:6" x14ac:dyDescent="0.25">
      <c r="A29" s="350" t="s">
        <v>113</v>
      </c>
      <c r="B29" s="333" t="s">
        <v>114</v>
      </c>
      <c r="C29" s="334">
        <v>16843738</v>
      </c>
      <c r="D29" s="335">
        <v>1000000</v>
      </c>
      <c r="E29" s="335">
        <v>1500000</v>
      </c>
      <c r="F29" s="336">
        <v>1500000</v>
      </c>
    </row>
    <row r="30" spans="1:6" x14ac:dyDescent="0.25">
      <c r="A30" s="332" t="s">
        <v>131</v>
      </c>
      <c r="B30" s="343" t="s">
        <v>132</v>
      </c>
      <c r="C30" s="334">
        <v>0</v>
      </c>
      <c r="D30" s="335"/>
      <c r="E30" s="335"/>
      <c r="F30" s="336"/>
    </row>
    <row r="31" spans="1:6" x14ac:dyDescent="0.25">
      <c r="A31" s="339" t="s">
        <v>74</v>
      </c>
      <c r="B31" s="343"/>
      <c r="C31" s="341">
        <f>SUM(C32)</f>
        <v>3394375</v>
      </c>
      <c r="D31" s="341">
        <f>SUM(D32)</f>
        <v>2000000</v>
      </c>
      <c r="E31" s="341">
        <f>SUM(E32)</f>
        <v>2000000</v>
      </c>
      <c r="F31" s="341">
        <f>SUM(F32)</f>
        <v>2000000</v>
      </c>
    </row>
    <row r="32" spans="1:6" x14ac:dyDescent="0.25">
      <c r="A32" s="332" t="s">
        <v>73</v>
      </c>
      <c r="B32" s="343" t="s">
        <v>74</v>
      </c>
      <c r="C32" s="335">
        <v>3394375</v>
      </c>
      <c r="D32" s="1">
        <v>2000000</v>
      </c>
      <c r="E32" s="337">
        <v>2000000</v>
      </c>
      <c r="F32" s="1">
        <v>2000000</v>
      </c>
    </row>
    <row r="33" spans="1:6" x14ac:dyDescent="0.25">
      <c r="A33" s="344" t="s">
        <v>225</v>
      </c>
      <c r="B33" s="345"/>
      <c r="C33" s="346">
        <f>SUM(C27,C21,C31)</f>
        <v>303029947</v>
      </c>
      <c r="D33" s="346">
        <f>SUM(D27,D21,D31)</f>
        <v>242000000</v>
      </c>
      <c r="E33" s="346">
        <f>SUM(E27,E21,E31)</f>
        <v>243000000</v>
      </c>
      <c r="F33" s="347">
        <f>SUM(F27,F21,F31)</f>
        <v>242900000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topLeftCell="A22" zoomScaleNormal="100" zoomScaleSheetLayoutView="100" workbookViewId="0">
      <selection activeCell="I1" sqref="I1:N1"/>
    </sheetView>
  </sheetViews>
  <sheetFormatPr defaultRowHeight="15" x14ac:dyDescent="0.25"/>
  <cols>
    <col min="1" max="1" width="24.42578125" customWidth="1"/>
    <col min="8" max="8" width="9.5703125" bestFit="1" customWidth="1"/>
    <col min="14" max="14" width="10.28515625" customWidth="1"/>
  </cols>
  <sheetData>
    <row r="1" spans="1:14" ht="15.75" x14ac:dyDescent="0.25">
      <c r="A1" s="351"/>
      <c r="B1" s="351"/>
      <c r="C1" s="351"/>
      <c r="D1" s="351"/>
      <c r="E1" s="351"/>
      <c r="F1" s="351"/>
      <c r="G1" s="351"/>
      <c r="H1" s="385"/>
      <c r="I1" s="414" t="s">
        <v>472</v>
      </c>
      <c r="J1" s="414"/>
      <c r="K1" s="414"/>
      <c r="L1" s="414"/>
      <c r="M1" s="414"/>
      <c r="N1" s="414"/>
    </row>
    <row r="2" spans="1:14" x14ac:dyDescent="0.25">
      <c r="A2" s="537" t="s">
        <v>0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</row>
    <row r="3" spans="1:14" x14ac:dyDescent="0.25">
      <c r="A3" s="534" t="s">
        <v>418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</row>
    <row r="4" spans="1:14" x14ac:dyDescent="0.25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3" t="s">
        <v>1</v>
      </c>
    </row>
    <row r="5" spans="1:14" x14ac:dyDescent="0.25">
      <c r="A5" s="354" t="s">
        <v>216</v>
      </c>
      <c r="B5" s="354" t="s">
        <v>393</v>
      </c>
      <c r="C5" s="354" t="s">
        <v>394</v>
      </c>
      <c r="D5" s="354" t="s">
        <v>395</v>
      </c>
      <c r="E5" s="354" t="s">
        <v>396</v>
      </c>
      <c r="F5" s="354" t="s">
        <v>397</v>
      </c>
      <c r="G5" s="354" t="s">
        <v>398</v>
      </c>
      <c r="H5" s="354" t="s">
        <v>399</v>
      </c>
      <c r="I5" s="354" t="s">
        <v>400</v>
      </c>
      <c r="J5" s="354" t="s">
        <v>401</v>
      </c>
      <c r="K5" s="354" t="s">
        <v>402</v>
      </c>
      <c r="L5" s="354" t="s">
        <v>403</v>
      </c>
      <c r="M5" s="354" t="s">
        <v>404</v>
      </c>
      <c r="N5" s="354" t="s">
        <v>405</v>
      </c>
    </row>
    <row r="6" spans="1:14" x14ac:dyDescent="0.25">
      <c r="A6" s="535" t="s">
        <v>406</v>
      </c>
      <c r="B6" s="535"/>
      <c r="C6" s="535"/>
      <c r="D6" s="535"/>
      <c r="E6" s="535"/>
      <c r="F6" s="535"/>
      <c r="G6" s="535"/>
      <c r="H6" s="535"/>
      <c r="I6" s="535"/>
      <c r="J6" s="535"/>
      <c r="K6" s="535"/>
      <c r="L6" s="535"/>
      <c r="M6" s="535"/>
      <c r="N6" s="535"/>
    </row>
    <row r="7" spans="1:14" ht="24.95" customHeight="1" x14ac:dyDescent="0.25">
      <c r="A7" s="355" t="s">
        <v>407</v>
      </c>
      <c r="B7" s="356">
        <v>9534410</v>
      </c>
      <c r="C7" s="356">
        <v>9534410</v>
      </c>
      <c r="D7" s="356">
        <v>9534410</v>
      </c>
      <c r="E7" s="356">
        <v>9534410</v>
      </c>
      <c r="F7" s="356">
        <v>9534410</v>
      </c>
      <c r="G7" s="356">
        <v>9534410</v>
      </c>
      <c r="H7" s="356">
        <v>9534410</v>
      </c>
      <c r="I7" s="356">
        <v>9534410</v>
      </c>
      <c r="J7" s="356">
        <v>9534410</v>
      </c>
      <c r="K7" s="356">
        <v>9534410</v>
      </c>
      <c r="L7" s="356">
        <v>9534410</v>
      </c>
      <c r="M7" s="356">
        <v>9534409</v>
      </c>
      <c r="N7" s="357">
        <f>SUM(B7:M7)</f>
        <v>114412919</v>
      </c>
    </row>
    <row r="8" spans="1:14" ht="24.95" customHeight="1" x14ac:dyDescent="0.25">
      <c r="A8" s="355" t="s">
        <v>408</v>
      </c>
      <c r="B8" s="356">
        <v>1041160</v>
      </c>
      <c r="C8" s="356">
        <v>1041160</v>
      </c>
      <c r="D8" s="356">
        <v>1041160</v>
      </c>
      <c r="E8" s="356">
        <v>1041160</v>
      </c>
      <c r="F8" s="356">
        <v>1041160</v>
      </c>
      <c r="G8" s="356">
        <v>1041160</v>
      </c>
      <c r="H8" s="356">
        <v>1041160</v>
      </c>
      <c r="I8" s="356">
        <v>1041160</v>
      </c>
      <c r="J8" s="356">
        <v>1041160</v>
      </c>
      <c r="K8" s="356">
        <v>1041160</v>
      </c>
      <c r="L8" s="356">
        <v>1041160</v>
      </c>
      <c r="M8" s="356">
        <v>1041168</v>
      </c>
      <c r="N8" s="357">
        <f>SUM(B8:M8)</f>
        <v>12493928</v>
      </c>
    </row>
    <row r="9" spans="1:14" ht="24.95" customHeight="1" x14ac:dyDescent="0.25">
      <c r="A9" s="355" t="s">
        <v>409</v>
      </c>
      <c r="B9" s="356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7"/>
    </row>
    <row r="10" spans="1:14" ht="24.95" customHeight="1" x14ac:dyDescent="0.25">
      <c r="A10" s="358" t="s">
        <v>175</v>
      </c>
      <c r="B10" s="356"/>
      <c r="C10" s="356"/>
      <c r="D10" s="356">
        <v>43908000</v>
      </c>
      <c r="E10" s="356"/>
      <c r="F10" s="356"/>
      <c r="G10" s="356"/>
      <c r="H10" s="356"/>
      <c r="I10" s="356"/>
      <c r="J10" s="356">
        <v>43908000</v>
      </c>
      <c r="K10" s="356"/>
      <c r="L10" s="356"/>
      <c r="M10" s="356"/>
      <c r="N10" s="357">
        <f t="shared" ref="N10:N16" si="0">SUM(B10:M10)</f>
        <v>87816000</v>
      </c>
    </row>
    <row r="11" spans="1:14" ht="24.95" customHeight="1" x14ac:dyDescent="0.25">
      <c r="A11" s="358" t="s">
        <v>187</v>
      </c>
      <c r="B11" s="356">
        <v>847413</v>
      </c>
      <c r="C11" s="356">
        <v>847413</v>
      </c>
      <c r="D11" s="356">
        <v>847413</v>
      </c>
      <c r="E11" s="356">
        <v>847413</v>
      </c>
      <c r="F11" s="356">
        <v>847413</v>
      </c>
      <c r="G11" s="356">
        <v>847413</v>
      </c>
      <c r="H11" s="356">
        <v>847413</v>
      </c>
      <c r="I11" s="356">
        <v>847413</v>
      </c>
      <c r="J11" s="356">
        <v>847413</v>
      </c>
      <c r="K11" s="356">
        <v>847413</v>
      </c>
      <c r="L11" s="356">
        <v>847413</v>
      </c>
      <c r="M11" s="356">
        <v>847414</v>
      </c>
      <c r="N11" s="357">
        <f>SUM(B11:M11)</f>
        <v>10168957</v>
      </c>
    </row>
    <row r="12" spans="1:14" ht="24.95" customHeight="1" x14ac:dyDescent="0.25">
      <c r="A12" s="358" t="s">
        <v>197</v>
      </c>
      <c r="B12" s="356"/>
      <c r="C12" s="356"/>
      <c r="D12" s="356"/>
      <c r="E12" s="356"/>
      <c r="F12" s="356"/>
      <c r="G12" s="356">
        <v>30000</v>
      </c>
      <c r="H12" s="356"/>
      <c r="I12" s="356"/>
      <c r="J12" s="356"/>
      <c r="K12" s="356"/>
      <c r="L12" s="356"/>
      <c r="M12" s="356"/>
      <c r="N12" s="357">
        <f t="shared" ref="N12:N13" si="1">SUM(B12:M12)</f>
        <v>30000</v>
      </c>
    </row>
    <row r="13" spans="1:14" ht="24.95" customHeight="1" x14ac:dyDescent="0.25">
      <c r="A13" s="355" t="s">
        <v>410</v>
      </c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>
        <f t="shared" si="1"/>
        <v>0</v>
      </c>
    </row>
    <row r="14" spans="1:14" ht="24.95" customHeight="1" x14ac:dyDescent="0.25">
      <c r="A14" s="358" t="s">
        <v>199</v>
      </c>
      <c r="B14" s="356">
        <v>6203632</v>
      </c>
      <c r="C14" s="356"/>
      <c r="D14" s="356"/>
      <c r="E14" s="356"/>
      <c r="F14" s="356"/>
      <c r="G14" s="356"/>
      <c r="H14" s="356">
        <v>914893</v>
      </c>
      <c r="I14" s="356"/>
      <c r="J14" s="356">
        <v>2054008</v>
      </c>
      <c r="K14" s="356"/>
      <c r="L14" s="356"/>
      <c r="M14" s="356"/>
      <c r="N14" s="357">
        <f t="shared" si="0"/>
        <v>9172533</v>
      </c>
    </row>
    <row r="15" spans="1:14" ht="24.95" customHeight="1" x14ac:dyDescent="0.25">
      <c r="A15" s="355" t="s">
        <v>203</v>
      </c>
      <c r="B15" s="356"/>
      <c r="C15" s="356"/>
      <c r="D15" s="356"/>
      <c r="E15" s="356">
        <v>10907136</v>
      </c>
      <c r="F15" s="356"/>
      <c r="G15" s="356"/>
      <c r="H15" s="356"/>
      <c r="I15" s="356"/>
      <c r="J15" s="356"/>
      <c r="K15" s="356"/>
      <c r="L15" s="356"/>
      <c r="M15" s="356"/>
      <c r="N15" s="356">
        <f t="shared" si="0"/>
        <v>10907136</v>
      </c>
    </row>
    <row r="16" spans="1:14" ht="24.95" customHeight="1" x14ac:dyDescent="0.25">
      <c r="A16" s="358" t="s">
        <v>206</v>
      </c>
      <c r="B16" s="356">
        <v>7598174</v>
      </c>
      <c r="C16" s="356">
        <v>10424783</v>
      </c>
      <c r="D16" s="356">
        <v>-33239255</v>
      </c>
      <c r="E16" s="356">
        <v>6192971</v>
      </c>
      <c r="F16" s="356">
        <v>14903017</v>
      </c>
      <c r="G16" s="356">
        <v>10386107</v>
      </c>
      <c r="H16" s="356">
        <v>12108614</v>
      </c>
      <c r="I16" s="356">
        <v>10416107</v>
      </c>
      <c r="J16" s="356">
        <v>-28121163</v>
      </c>
      <c r="K16" s="356">
        <v>10416107</v>
      </c>
      <c r="L16" s="356">
        <v>10416107</v>
      </c>
      <c r="M16" s="356">
        <v>26526905</v>
      </c>
      <c r="N16" s="357">
        <f t="shared" si="0"/>
        <v>58028474</v>
      </c>
    </row>
    <row r="17" spans="1:14" ht="24.95" customHeight="1" x14ac:dyDescent="0.25">
      <c r="A17" s="359" t="s">
        <v>411</v>
      </c>
      <c r="B17" s="360">
        <f>SUM(B7:B16)</f>
        <v>25224789</v>
      </c>
      <c r="C17" s="360">
        <f t="shared" ref="C17:M17" si="2">SUM(C7:C16)</f>
        <v>21847766</v>
      </c>
      <c r="D17" s="360">
        <f t="shared" si="2"/>
        <v>22091728</v>
      </c>
      <c r="E17" s="360">
        <f t="shared" si="2"/>
        <v>28523090</v>
      </c>
      <c r="F17" s="360">
        <f t="shared" si="2"/>
        <v>26326000</v>
      </c>
      <c r="G17" s="360">
        <f t="shared" si="2"/>
        <v>21839090</v>
      </c>
      <c r="H17" s="360">
        <f t="shared" si="2"/>
        <v>24446490</v>
      </c>
      <c r="I17" s="360">
        <f t="shared" si="2"/>
        <v>21839090</v>
      </c>
      <c r="J17" s="360">
        <f t="shared" si="2"/>
        <v>29263828</v>
      </c>
      <c r="K17" s="360">
        <f t="shared" si="2"/>
        <v>21839090</v>
      </c>
      <c r="L17" s="360">
        <f t="shared" si="2"/>
        <v>21839090</v>
      </c>
      <c r="M17" s="360">
        <f t="shared" si="2"/>
        <v>37949896</v>
      </c>
      <c r="N17" s="360">
        <f>SUM(B17:M17)</f>
        <v>303029947</v>
      </c>
    </row>
    <row r="18" spans="1:14" ht="24.95" customHeight="1" x14ac:dyDescent="0.25">
      <c r="A18" s="536" t="s">
        <v>412</v>
      </c>
      <c r="B18" s="536"/>
      <c r="C18" s="536"/>
      <c r="D18" s="536"/>
      <c r="E18" s="536"/>
      <c r="F18" s="536"/>
      <c r="G18" s="536"/>
      <c r="H18" s="536"/>
      <c r="I18" s="536"/>
      <c r="J18" s="536"/>
      <c r="K18" s="536"/>
      <c r="L18" s="536"/>
      <c r="M18" s="536"/>
      <c r="N18" s="536"/>
    </row>
    <row r="19" spans="1:14" ht="24.95" customHeight="1" x14ac:dyDescent="0.25">
      <c r="A19" s="358" t="s">
        <v>6</v>
      </c>
      <c r="B19" s="356">
        <v>3756335</v>
      </c>
      <c r="C19" s="356">
        <v>3756335</v>
      </c>
      <c r="D19" s="356">
        <v>3756335</v>
      </c>
      <c r="E19" s="356">
        <v>3756335</v>
      </c>
      <c r="F19" s="356">
        <v>3756335</v>
      </c>
      <c r="G19" s="356">
        <v>3756335</v>
      </c>
      <c r="H19" s="356">
        <v>3756335</v>
      </c>
      <c r="I19" s="356">
        <v>3756335</v>
      </c>
      <c r="J19" s="356">
        <v>3756335</v>
      </c>
      <c r="K19" s="356">
        <v>3756335</v>
      </c>
      <c r="L19" s="356">
        <v>3756335</v>
      </c>
      <c r="M19" s="356">
        <v>3756330</v>
      </c>
      <c r="N19" s="357">
        <f t="shared" ref="N19:N25" si="3">SUM(B19:M19)</f>
        <v>45076015</v>
      </c>
    </row>
    <row r="20" spans="1:14" ht="24.95" customHeight="1" x14ac:dyDescent="0.25">
      <c r="A20" s="355" t="s">
        <v>12</v>
      </c>
      <c r="B20" s="356">
        <v>472637</v>
      </c>
      <c r="C20" s="356">
        <v>472637</v>
      </c>
      <c r="D20" s="356">
        <v>472637</v>
      </c>
      <c r="E20" s="356">
        <v>472637</v>
      </c>
      <c r="F20" s="356">
        <v>472637</v>
      </c>
      <c r="G20" s="356">
        <v>472637</v>
      </c>
      <c r="H20" s="356">
        <v>472637</v>
      </c>
      <c r="I20" s="356">
        <v>472637</v>
      </c>
      <c r="J20" s="356">
        <v>472637</v>
      </c>
      <c r="K20" s="356">
        <v>472637</v>
      </c>
      <c r="L20" s="356">
        <v>472637</v>
      </c>
      <c r="M20" s="356">
        <v>472634</v>
      </c>
      <c r="N20" s="357">
        <f t="shared" si="3"/>
        <v>5671641</v>
      </c>
    </row>
    <row r="21" spans="1:14" ht="24.95" customHeight="1" x14ac:dyDescent="0.25">
      <c r="A21" s="358" t="s">
        <v>413</v>
      </c>
      <c r="B21" s="356">
        <v>6411317</v>
      </c>
      <c r="C21" s="356">
        <v>6411317</v>
      </c>
      <c r="D21" s="356">
        <v>6411317</v>
      </c>
      <c r="E21" s="356">
        <v>6411317</v>
      </c>
      <c r="F21" s="356">
        <v>6411317</v>
      </c>
      <c r="G21" s="356">
        <v>6411317</v>
      </c>
      <c r="H21" s="356">
        <v>6411317</v>
      </c>
      <c r="I21" s="356">
        <v>6411317</v>
      </c>
      <c r="J21" s="356">
        <v>6411317</v>
      </c>
      <c r="K21" s="356">
        <v>6411317</v>
      </c>
      <c r="L21" s="356">
        <v>6411317</v>
      </c>
      <c r="M21" s="356">
        <v>6411312</v>
      </c>
      <c r="N21" s="357">
        <f t="shared" si="3"/>
        <v>76935799</v>
      </c>
    </row>
    <row r="22" spans="1:14" ht="24.95" customHeight="1" x14ac:dyDescent="0.25">
      <c r="A22" s="358" t="s">
        <v>223</v>
      </c>
      <c r="B22" s="356">
        <v>370833</v>
      </c>
      <c r="C22" s="356">
        <v>370833</v>
      </c>
      <c r="D22" s="356">
        <v>370833</v>
      </c>
      <c r="E22" s="356">
        <v>370833</v>
      </c>
      <c r="F22" s="356">
        <v>370833</v>
      </c>
      <c r="G22" s="356">
        <v>370833</v>
      </c>
      <c r="H22" s="356">
        <v>370833</v>
      </c>
      <c r="I22" s="356">
        <v>370833</v>
      </c>
      <c r="J22" s="356">
        <v>370833</v>
      </c>
      <c r="K22" s="356">
        <v>370833</v>
      </c>
      <c r="L22" s="356">
        <v>370833</v>
      </c>
      <c r="M22" s="356">
        <v>370837</v>
      </c>
      <c r="N22" s="357">
        <f t="shared" si="3"/>
        <v>4450000</v>
      </c>
    </row>
    <row r="23" spans="1:14" ht="24.95" customHeight="1" x14ac:dyDescent="0.25">
      <c r="A23" s="358" t="s">
        <v>414</v>
      </c>
      <c r="B23" s="356">
        <v>10827968</v>
      </c>
      <c r="C23" s="356">
        <v>10827968</v>
      </c>
      <c r="D23" s="356">
        <v>10827968</v>
      </c>
      <c r="E23" s="356">
        <v>10827968</v>
      </c>
      <c r="F23" s="356">
        <v>10827968</v>
      </c>
      <c r="G23" s="356">
        <v>10827968</v>
      </c>
      <c r="H23" s="356">
        <v>10827968</v>
      </c>
      <c r="I23" s="356">
        <v>10827968</v>
      </c>
      <c r="J23" s="356">
        <v>10827968</v>
      </c>
      <c r="K23" s="356">
        <v>10827968</v>
      </c>
      <c r="L23" s="356">
        <v>10827968</v>
      </c>
      <c r="M23" s="356">
        <v>10827963</v>
      </c>
      <c r="N23" s="357">
        <f t="shared" si="3"/>
        <v>129935611</v>
      </c>
    </row>
    <row r="24" spans="1:14" ht="24.95" customHeight="1" x14ac:dyDescent="0.25">
      <c r="A24" s="358" t="s">
        <v>68</v>
      </c>
      <c r="B24" s="356"/>
      <c r="C24" s="356"/>
      <c r="D24" s="356">
        <v>252638</v>
      </c>
      <c r="E24" s="356">
        <v>3000000</v>
      </c>
      <c r="F24" s="356">
        <v>4486910</v>
      </c>
      <c r="G24" s="356"/>
      <c r="H24" s="356">
        <v>1472400</v>
      </c>
      <c r="I24" s="356"/>
      <c r="J24" s="356"/>
      <c r="K24" s="356"/>
      <c r="L24" s="356"/>
      <c r="M24" s="356">
        <v>11510820</v>
      </c>
      <c r="N24" s="357">
        <f t="shared" si="3"/>
        <v>20722768</v>
      </c>
    </row>
    <row r="25" spans="1:14" ht="24.95" customHeight="1" x14ac:dyDescent="0.25">
      <c r="A25" s="355" t="s">
        <v>114</v>
      </c>
      <c r="B25" s="356"/>
      <c r="C25" s="356"/>
      <c r="D25" s="356"/>
      <c r="E25" s="356">
        <v>3684000</v>
      </c>
      <c r="F25" s="356"/>
      <c r="G25" s="356"/>
      <c r="H25" s="356">
        <v>1135000</v>
      </c>
      <c r="I25" s="356"/>
      <c r="J25" s="356">
        <v>7424738</v>
      </c>
      <c r="K25" s="356"/>
      <c r="L25" s="356"/>
      <c r="M25" s="356">
        <v>4600000</v>
      </c>
      <c r="N25" s="357">
        <f t="shared" si="3"/>
        <v>16843738</v>
      </c>
    </row>
    <row r="26" spans="1:14" ht="24.95" customHeight="1" x14ac:dyDescent="0.25">
      <c r="A26" s="358" t="s">
        <v>415</v>
      </c>
      <c r="B26" s="356"/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7">
        <f>SUM(E26:M26)</f>
        <v>0</v>
      </c>
    </row>
    <row r="27" spans="1:14" ht="24.95" customHeight="1" x14ac:dyDescent="0.25">
      <c r="A27" s="358" t="s">
        <v>74</v>
      </c>
      <c r="B27" s="356">
        <v>3385699</v>
      </c>
      <c r="C27" s="356">
        <v>8676</v>
      </c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7">
        <f>SUM(B27:M27)</f>
        <v>3394375</v>
      </c>
    </row>
    <row r="28" spans="1:14" ht="24.95" customHeight="1" x14ac:dyDescent="0.25">
      <c r="A28" s="359" t="s">
        <v>416</v>
      </c>
      <c r="B28" s="360">
        <f>SUM(B19:B27)</f>
        <v>25224789</v>
      </c>
      <c r="C28" s="360">
        <f t="shared" ref="C28:M28" si="4">SUM(C19:C27)</f>
        <v>21847766</v>
      </c>
      <c r="D28" s="360">
        <f t="shared" si="4"/>
        <v>22091728</v>
      </c>
      <c r="E28" s="360">
        <f t="shared" si="4"/>
        <v>28523090</v>
      </c>
      <c r="F28" s="360">
        <f t="shared" si="4"/>
        <v>26326000</v>
      </c>
      <c r="G28" s="360">
        <f t="shared" si="4"/>
        <v>21839090</v>
      </c>
      <c r="H28" s="360">
        <f t="shared" si="4"/>
        <v>24446490</v>
      </c>
      <c r="I28" s="360">
        <f t="shared" si="4"/>
        <v>21839090</v>
      </c>
      <c r="J28" s="360">
        <f t="shared" si="4"/>
        <v>29263828</v>
      </c>
      <c r="K28" s="360">
        <f t="shared" si="4"/>
        <v>21839090</v>
      </c>
      <c r="L28" s="360">
        <f t="shared" si="4"/>
        <v>21839090</v>
      </c>
      <c r="M28" s="360">
        <f t="shared" si="4"/>
        <v>37949896</v>
      </c>
      <c r="N28" s="360">
        <f>SUM(B28:M28)</f>
        <v>303029947</v>
      </c>
    </row>
    <row r="29" spans="1:14" x14ac:dyDescent="0.25">
      <c r="A29" s="361" t="s">
        <v>417</v>
      </c>
      <c r="B29" s="362">
        <f>B17-B28</f>
        <v>0</v>
      </c>
      <c r="C29" s="362">
        <f>C17-C28</f>
        <v>0</v>
      </c>
      <c r="D29" s="362">
        <f t="shared" ref="D29:N29" si="5">D17-D28</f>
        <v>0</v>
      </c>
      <c r="E29" s="362">
        <f t="shared" si="5"/>
        <v>0</v>
      </c>
      <c r="F29" s="362">
        <f t="shared" si="5"/>
        <v>0</v>
      </c>
      <c r="G29" s="362">
        <f t="shared" si="5"/>
        <v>0</v>
      </c>
      <c r="H29" s="362">
        <f t="shared" si="5"/>
        <v>0</v>
      </c>
      <c r="I29" s="362">
        <f t="shared" si="5"/>
        <v>0</v>
      </c>
      <c r="J29" s="362">
        <f t="shared" si="5"/>
        <v>0</v>
      </c>
      <c r="K29" s="362">
        <f>K17-K28</f>
        <v>0</v>
      </c>
      <c r="L29" s="362">
        <f t="shared" si="5"/>
        <v>0</v>
      </c>
      <c r="M29" s="362">
        <f t="shared" si="5"/>
        <v>0</v>
      </c>
      <c r="N29" s="362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2024-02-01T13:28:33Z</cp:lastPrinted>
  <dcterms:created xsi:type="dcterms:W3CDTF">2020-01-17T10:12:12Z</dcterms:created>
  <dcterms:modified xsi:type="dcterms:W3CDTF">2024-02-06T13:15:24Z</dcterms:modified>
</cp:coreProperties>
</file>